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sosialistiskvenstreparti-my.sharepoint.com/personal/dag_kuhle-gotovac_sv_no/Documents/Regnskap/Fylkeslag/Troms/2025/"/>
    </mc:Choice>
  </mc:AlternateContent>
  <xr:revisionPtr revIDLastSave="669" documentId="8_{99898000-6228-4238-84E1-F2C6777131DF}" xr6:coauthVersionLast="47" xr6:coauthVersionMax="47" xr10:uidLastSave="{DBC414B1-1EBF-48CE-A63B-292C59E182C3}"/>
  <bookViews>
    <workbookView xWindow="-108" yWindow="-108" windowWidth="23256" windowHeight="12456" xr2:uid="{00000000-000D-0000-FFFF-FFFF00000000}"/>
  </bookViews>
  <sheets>
    <sheet name="Resultat" sheetId="5" r:id="rId1"/>
    <sheet name="Hovedbok jan-apr" sheetId="3" state="hidden" r:id="rId2"/>
    <sheet name="Hovedbok jan-20sept" sheetId="6" state="hidden" r:id="rId3"/>
    <sheet name="Hovedbok 2025" sheetId="7" r:id="rId4"/>
    <sheet name="Betalt 2025 for 2026" sheetId="8" r:id="rId5"/>
    <sheet name="Leverandørgjeld" sheetId="9" r:id="rId6"/>
  </sheets>
  <calcPr calcId="191029"/>
  <pivotCaches>
    <pivotCache cacheId="0" r:id="rId7"/>
    <pivotCache cacheId="1" r:id="rId8"/>
    <pivotCache cacheId="2" r:id="rId9"/>
    <pivotCache cacheId="8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C12" i="5"/>
  <c r="K14" i="7"/>
  <c r="E231" i="7"/>
  <c r="C19" i="5"/>
  <c r="C27" i="5"/>
  <c r="C10" i="5"/>
  <c r="C11" i="5"/>
  <c r="C25" i="5"/>
  <c r="C24" i="5"/>
  <c r="C23" i="5"/>
  <c r="C21" i="5"/>
  <c r="C17" i="5"/>
  <c r="C7" i="5"/>
  <c r="C26" i="5"/>
  <c r="C18" i="5"/>
  <c r="C9" i="5"/>
  <c r="C8" i="5"/>
  <c r="C6" i="5"/>
  <c r="C22" i="5"/>
  <c r="C16" i="5"/>
  <c r="B28" i="5" l="1"/>
  <c r="B31" i="5" s="1"/>
  <c r="B12" i="5"/>
  <c r="B11" i="5"/>
  <c r="B6" i="5"/>
  <c r="D28" i="5"/>
  <c r="D31" i="5" s="1"/>
  <c r="D13" i="5"/>
  <c r="D30" i="5" s="1"/>
  <c r="D32" i="5" s="1"/>
  <c r="C28" i="5" l="1"/>
  <c r="C31" i="5" s="1"/>
  <c r="C13" i="5"/>
  <c r="B13" i="5"/>
  <c r="B30" i="5" s="1"/>
  <c r="B32" i="5" s="1"/>
  <c r="C30" i="5" l="1"/>
  <c r="C32" i="5" s="1"/>
</calcChain>
</file>

<file path=xl/sharedStrings.xml><?xml version="1.0" encoding="utf-8"?>
<sst xmlns="http://schemas.openxmlformats.org/spreadsheetml/2006/main" count="2849" uniqueCount="648">
  <si>
    <t xml:space="preserve">Møte, kurs, oppdatering o.l. </t>
  </si>
  <si>
    <t>Fylkestingsgruppa</t>
  </si>
  <si>
    <t>Partiaktiviteter</t>
  </si>
  <si>
    <t>Administrasjon og kontorhold</t>
  </si>
  <si>
    <t>Overføring TIL andre partiledd</t>
  </si>
  <si>
    <t>Leie datasystemer</t>
  </si>
  <si>
    <t>Bank- og kortgebyr</t>
  </si>
  <si>
    <t>Bank</t>
  </si>
  <si>
    <t>Administrasjon</t>
  </si>
  <si>
    <t>Gaver og partiskatt</t>
  </si>
  <si>
    <t>Private gaver og partiskatt</t>
  </si>
  <si>
    <t>Partiskatt</t>
  </si>
  <si>
    <t>Lønn ved faktura</t>
  </si>
  <si>
    <t>Fylkessekretær</t>
  </si>
  <si>
    <t>Reisekostnad, ikke oppgavepliktig</t>
  </si>
  <si>
    <t>Øvrig reisevirksomhet</t>
  </si>
  <si>
    <t>Overføring FRA andre partiledd</t>
  </si>
  <si>
    <t>Årsmøtet</t>
  </si>
  <si>
    <t>Andre inntekter/refusjoner</t>
  </si>
  <si>
    <t>Annen driftsrelatert inntekt</t>
  </si>
  <si>
    <t>Fylkesstyret</t>
  </si>
  <si>
    <t>Bilgodtgjørelse, oppgavepliktig</t>
  </si>
  <si>
    <t>Reklamekostnad</t>
  </si>
  <si>
    <t>Gaver</t>
  </si>
  <si>
    <t>Styre- og bedriftsforsamlingsmøter</t>
  </si>
  <si>
    <t>Valgkamp</t>
  </si>
  <si>
    <t>Gave, ikke fradragsberettiget</t>
  </si>
  <si>
    <t>Bidrag og gaver til andre</t>
  </si>
  <si>
    <t>Statlig partistøtte</t>
  </si>
  <si>
    <t>Statsstøtte</t>
  </si>
  <si>
    <t>Egenandeler møter</t>
  </si>
  <si>
    <t>Egenandeler delegater/rom</t>
  </si>
  <si>
    <t>Årsgebyr bankkort</t>
  </si>
  <si>
    <t>Bilag</t>
  </si>
  <si>
    <t>Konto</t>
  </si>
  <si>
    <t>Kontonavn</t>
  </si>
  <si>
    <t>Dato</t>
  </si>
  <si>
    <t>Beløp</t>
  </si>
  <si>
    <t>Beskrivelse</t>
  </si>
  <si>
    <t>SSB</t>
  </si>
  <si>
    <t>Budsjettpost</t>
  </si>
  <si>
    <t>Totalsum</t>
  </si>
  <si>
    <t>Regnskap</t>
  </si>
  <si>
    <t>Budsjett</t>
  </si>
  <si>
    <t>2024</t>
  </si>
  <si>
    <t>2023</t>
  </si>
  <si>
    <t>Inntekter:</t>
  </si>
  <si>
    <t>Partistøtte stat</t>
  </si>
  <si>
    <t>Utgifter:</t>
  </si>
  <si>
    <t>Gaver og bidrag</t>
  </si>
  <si>
    <t>Årsmøter - møter, reiser</t>
  </si>
  <si>
    <t>Programarbeid</t>
  </si>
  <si>
    <t>Fylkesstyret - møter, reiser</t>
  </si>
  <si>
    <t>Bank og kortgebyrer</t>
  </si>
  <si>
    <t>Fylkestingsgruppa diverse</t>
  </si>
  <si>
    <t>Driftsinntekter</t>
  </si>
  <si>
    <t>Driftsutgifter</t>
  </si>
  <si>
    <t>Driftsresultat</t>
  </si>
  <si>
    <t>2025</t>
  </si>
  <si>
    <t>Gaver og bidrag (m/partiskatt i 2023)</t>
  </si>
  <si>
    <t>Troms SV - regnskap og budsjett 2025</t>
  </si>
  <si>
    <t>SU</t>
  </si>
  <si>
    <t>Landsmøte</t>
  </si>
  <si>
    <t>Noter:</t>
  </si>
  <si>
    <t>Fordeling</t>
  </si>
  <si>
    <t>80036-2025</t>
  </si>
  <si>
    <t>Statsforvalteren partistøtte 2025</t>
  </si>
  <si>
    <t xml:space="preserve">Beløp </t>
  </si>
  <si>
    <t>80005-2025</t>
  </si>
  <si>
    <t>50013-2025</t>
  </si>
  <si>
    <t>®fakturanr. 55036 - 100001 - SVs partikontor</t>
  </si>
  <si>
    <t>50012-2025</t>
  </si>
  <si>
    <t>®fakturanr. 55035 - 100016 - Tromsø SV</t>
  </si>
  <si>
    <t>50011-2025</t>
  </si>
  <si>
    <t>®fakturanr. 55034 - 100012 - Senja SV</t>
  </si>
  <si>
    <t>50010-2025</t>
  </si>
  <si>
    <t>®fakturanr. 55033 - 100004 - Harstad SV</t>
  </si>
  <si>
    <t>50009-2025</t>
  </si>
  <si>
    <t>®fakturanr. 55032 - 100010 - Nordreisa SV</t>
  </si>
  <si>
    <t>50008-2025</t>
  </si>
  <si>
    <t>®fakturanr. 55031 - 100007 - Kvæfjord SV</t>
  </si>
  <si>
    <t>50007-2025</t>
  </si>
  <si>
    <t>®fakturanr. 55030 - 100006 - Karlsøy SV</t>
  </si>
  <si>
    <t>50006-2025</t>
  </si>
  <si>
    <t>®fakturanr. 55029 - 100015 - Tjeldsund SV</t>
  </si>
  <si>
    <t>50005-2025</t>
  </si>
  <si>
    <t>®fakturanr. 55028 - 100015 - Tjeldsund SV</t>
  </si>
  <si>
    <t>50004-2025</t>
  </si>
  <si>
    <t xml:space="preserve">®fakturanr. 55027 - 100014 - Sørreisa SV </t>
  </si>
  <si>
    <t>50003-2025</t>
  </si>
  <si>
    <t>®fakturanr. 55026 - 100013 - Skjervøy SV</t>
  </si>
  <si>
    <t>50002-2025</t>
  </si>
  <si>
    <t>®fakturanr. 55025 - 100005 - Kåfjord SV</t>
  </si>
  <si>
    <t>50001-2025</t>
  </si>
  <si>
    <t xml:space="preserve">®fakturanr. 55024 - 100003 - Balsfjord SV </t>
  </si>
  <si>
    <t>50000-2025</t>
  </si>
  <si>
    <t>®fakturanr. 55023 - 100015 - Tjeldsund SV</t>
  </si>
  <si>
    <t>80003-2025</t>
  </si>
  <si>
    <t>80050-2025</t>
  </si>
  <si>
    <t>Ekstra tilskudd 2025 fra landsstyret                                      25.000,00, OVERFØRT Fra: SV - SOSIALISTIS</t>
  </si>
  <si>
    <t>60023-2025</t>
  </si>
  <si>
    <t>Annen personalkostnad</t>
  </si>
  <si>
    <t>Andel FINN-annonse ny fylkessekr.</t>
  </si>
  <si>
    <t>60027-2025</t>
  </si>
  <si>
    <t>SB1 Regnskap januar</t>
  </si>
  <si>
    <t>60026-2025</t>
  </si>
  <si>
    <t>SB1 Regnskap februar</t>
  </si>
  <si>
    <t>60040-2025</t>
  </si>
  <si>
    <t>SB1 Regnskap mars</t>
  </si>
  <si>
    <t>60022-2025</t>
  </si>
  <si>
    <t>RHO søndagsarbeid 2. februar</t>
  </si>
  <si>
    <t>60029-2025</t>
  </si>
  <si>
    <t>Andel RHO 9 timer LM 2025</t>
  </si>
  <si>
    <t>60000-2025</t>
  </si>
  <si>
    <t>Annen fremmed tjeneste</t>
  </si>
  <si>
    <t>Harstad Havbadstue 31. mars</t>
  </si>
  <si>
    <t>60017-2025</t>
  </si>
  <si>
    <t>B.A. Saus observatør LM 14-16. mars</t>
  </si>
  <si>
    <t>60041-2025</t>
  </si>
  <si>
    <t>M. Bilden delt.avg. SVs høstkonferanse 2024</t>
  </si>
  <si>
    <t>60019-2025</t>
  </si>
  <si>
    <t xml:space="preserve">MS Ulvund t/r Old-Harstad med LM Nilsen </t>
  </si>
  <si>
    <t>60031-2025</t>
  </si>
  <si>
    <t>B. Hoel med B. Bråthen hjem B.botn 1-2 febr.</t>
  </si>
  <si>
    <t>60014-2025</t>
  </si>
  <si>
    <t>P. Rajalingam m/pass. t/r Hansnes-Harstad 31jan-2feb</t>
  </si>
  <si>
    <t>60018-2025</t>
  </si>
  <si>
    <t>PS Mathiesen t/r Skjervøy-Harstad 31jan-2feb 2 pass.</t>
  </si>
  <si>
    <t>60025-2025</t>
  </si>
  <si>
    <t>SAB Jenssen t/r hjem-Harstad 31jan-2feb med E. Tobiassen</t>
  </si>
  <si>
    <t>60028-2025</t>
  </si>
  <si>
    <t xml:space="preserve">E. M. Ervik LM t/r hjem-Evenes </t>
  </si>
  <si>
    <t>60035-2025</t>
  </si>
  <si>
    <t>LE Grotdal t/r hjem-Evenes 25-27. april</t>
  </si>
  <si>
    <t>80001-2025</t>
  </si>
  <si>
    <t>RHO fly Harstad_h.våg 2. februar</t>
  </si>
  <si>
    <t>MS Ulvund bompass. og parkering</t>
  </si>
  <si>
    <t>60016-2025</t>
  </si>
  <si>
    <t>M. Andersen t/r Finnsnes-Tromsø 31jan-2feb</t>
  </si>
  <si>
    <t>60009-2025</t>
  </si>
  <si>
    <t xml:space="preserve">S. Pettersen t/r Tromsø-Harstad 31.jan-2.feb. </t>
  </si>
  <si>
    <t>80006-2025</t>
  </si>
  <si>
    <t>RHO reisemat ifm årsmøte</t>
  </si>
  <si>
    <t>B. Hoel hurtigbåt med B. Bråthen 1-2 febr.</t>
  </si>
  <si>
    <t>60012-2025</t>
  </si>
  <si>
    <t>B.A. Saus t/r Tromsø-Harstad båt 1-2. feb.</t>
  </si>
  <si>
    <t>60008-2025</t>
  </si>
  <si>
    <t>S. Valkoinen t/r Tromsø-Harstad 1-2. feb.</t>
  </si>
  <si>
    <t>60030-2025</t>
  </si>
  <si>
    <t>M. Bilden Oslo-Harstad 31. januar</t>
  </si>
  <si>
    <t>60007-2025</t>
  </si>
  <si>
    <t>M-L Løchen t/r Tromsø-Harstad 1-2. feb.</t>
  </si>
  <si>
    <t>80012-2025</t>
  </si>
  <si>
    <t>RHO Evenes-H.våg 2. feb.</t>
  </si>
  <si>
    <t>80011-2025</t>
  </si>
  <si>
    <t>RHO mat Evenes lufthavn 2. feb.</t>
  </si>
  <si>
    <t>60002-2025</t>
  </si>
  <si>
    <t>Årsmøte Quality Hotel Harstad 31jan-1feb</t>
  </si>
  <si>
    <t>60005-2025</t>
  </si>
  <si>
    <t>Bi Haavind t/r Tromsø-Harstad 1-2. feb.</t>
  </si>
  <si>
    <t>60004-2025</t>
  </si>
  <si>
    <t>G. G. Johansen t/r Tromsø-Harstad 31jan-2feb</t>
  </si>
  <si>
    <t>60003-2025</t>
  </si>
  <si>
    <t>T.L.J.Ø. Midtgaard Scandic Harstad 30jan-1feb</t>
  </si>
  <si>
    <t>80019-2025</t>
  </si>
  <si>
    <t>KE Ludvigsen t/r Bardufoss-Oslo 13-16 mars</t>
  </si>
  <si>
    <t>80018-2025</t>
  </si>
  <si>
    <t>EM Ervik t/r Lofoten-Oslo 13-16. mars</t>
  </si>
  <si>
    <t>80022-2025</t>
  </si>
  <si>
    <t>Ervik og Ludvigsen Smarthotel Oslo 13-16. mars</t>
  </si>
  <si>
    <t>60015-2025</t>
  </si>
  <si>
    <t>K.E: Ludvigsen t/r Finnsnes-Harstad  1-2 feb.</t>
  </si>
  <si>
    <t>80021-2025</t>
  </si>
  <si>
    <t>BA Saus Smarthotel Oslo 13-16. mars</t>
  </si>
  <si>
    <t>80020-2025</t>
  </si>
  <si>
    <t>BA Saus t/r Tromsø-Oslo 13-16. mars</t>
  </si>
  <si>
    <t>60020-2025</t>
  </si>
  <si>
    <t>G. Bjørhovde t/r Tromsø-Harstad 1-2. feb.</t>
  </si>
  <si>
    <t>60024-2025</t>
  </si>
  <si>
    <t>PA Slettmo t/r Harstad-Finnsnes, Scandic og parkering</t>
  </si>
  <si>
    <t>60033-2025</t>
  </si>
  <si>
    <t>B.A. Saus t/r OSL-Oslo 13-16. mars</t>
  </si>
  <si>
    <t>E.M. Ervik LM t/r OSL-Oslo 13-16. mars</t>
  </si>
  <si>
    <t xml:space="preserve">LE Grotdal folkv.saml. 25-27. april Oslo </t>
  </si>
  <si>
    <t>60038-2025</t>
  </si>
  <si>
    <t>Polaris 1. mai markering</t>
  </si>
  <si>
    <t>Markedsføring valgkamp</t>
  </si>
  <si>
    <t>60021-2025</t>
  </si>
  <si>
    <t>AKB utlegg gave ungdommer Anna Rogde</t>
  </si>
  <si>
    <t>80010-2025</t>
  </si>
  <si>
    <t xml:space="preserve">Blomster avtropp. nestleder og 1. kand. </t>
  </si>
  <si>
    <t>80009-2025</t>
  </si>
  <si>
    <t>Donasjoner Redd Barna avtropp. fs.medl.</t>
  </si>
  <si>
    <t>60006-2025</t>
  </si>
  <si>
    <t>RAGNAR OLSEN opptreden 1. februar</t>
  </si>
  <si>
    <t>60001-2025</t>
  </si>
  <si>
    <t>TROMS FYLKESKOMMUNE - fakturanr. 201001262</t>
  </si>
  <si>
    <t>60013-2025</t>
  </si>
  <si>
    <t>HARSTAD NORMISJON - leie Bethel 31jan-2feb</t>
  </si>
  <si>
    <t>60011-2025</t>
  </si>
  <si>
    <t>KE Ludvigsen observatør LM 2025</t>
  </si>
  <si>
    <t>60010-2025</t>
  </si>
  <si>
    <t>EM Ervik observatør LM 2025</t>
  </si>
  <si>
    <t>60034-2025</t>
  </si>
  <si>
    <t>Lunsj 65 pers. 1. og 2. februar</t>
  </si>
  <si>
    <t>60032-2025</t>
  </si>
  <si>
    <t>11 landsmøtedelegater LM 2025</t>
  </si>
  <si>
    <t>60039-2025</t>
  </si>
  <si>
    <t>Servering fylkestyremøte 3. mai</t>
  </si>
  <si>
    <t>80002-2025</t>
  </si>
  <si>
    <t>Månedsavg. SB1 m/trans</t>
  </si>
  <si>
    <t>80007-2025</t>
  </si>
  <si>
    <t>Gebyr CREMUL og varekjøp</t>
  </si>
  <si>
    <t>80013-2025</t>
  </si>
  <si>
    <t>Månedsavgift og KID-bet.</t>
  </si>
  <si>
    <t>80023-2025</t>
  </si>
  <si>
    <t>80029-2025</t>
  </si>
  <si>
    <t>Cremul og varekjøp februar</t>
  </si>
  <si>
    <t>80031-2025</t>
  </si>
  <si>
    <t>Div. betalinger og mnd.avg. bank</t>
  </si>
  <si>
    <t>SB1 Regnskap betalinger januar</t>
  </si>
  <si>
    <t>SB1 Regnskap betalinger februar</t>
  </si>
  <si>
    <t>80040-2025</t>
  </si>
  <si>
    <t>Gebyr Cremul</t>
  </si>
  <si>
    <t>80051-2025</t>
  </si>
  <si>
    <t>Gebyr bet. meld., nettbank og KID</t>
  </si>
  <si>
    <t>80052-2025</t>
  </si>
  <si>
    <t>Parabaran Rajalingam partiskatt</t>
  </si>
  <si>
    <t>Radetiketter</t>
  </si>
  <si>
    <t>Tilskot fra LS til fylkeslaga 2025</t>
  </si>
  <si>
    <t>Prosjekt</t>
  </si>
  <si>
    <t>Budsjettposter</t>
  </si>
  <si>
    <t xml:space="preserve"> Beløp</t>
  </si>
  <si>
    <t>80107-2025</t>
  </si>
  <si>
    <t>Gave AKG Vipps 20. aug</t>
  </si>
  <si>
    <t>80106-2025</t>
  </si>
  <si>
    <t>Org.fondet - vk kick-off 3-4. mai</t>
  </si>
  <si>
    <t>80079-2025</t>
  </si>
  <si>
    <t>Andel Vipps-gaver 1. halvår</t>
  </si>
  <si>
    <t>80066-2025</t>
  </si>
  <si>
    <t>Valgkampmillionen SV sentralt</t>
  </si>
  <si>
    <t>60089-2025</t>
  </si>
  <si>
    <t xml:space="preserve">Arbeidsgiveravgift </t>
  </si>
  <si>
    <t>Skatteetaten AGA årsmøteservering</t>
  </si>
  <si>
    <t>60078-2025</t>
  </si>
  <si>
    <t>SB1 regnskap juli</t>
  </si>
  <si>
    <t>60066-2025</t>
  </si>
  <si>
    <t>SB1 Regnskap juni</t>
  </si>
  <si>
    <t>60060-2025</t>
  </si>
  <si>
    <t>SB1 Regnskap mai</t>
  </si>
  <si>
    <t>60058-2025</t>
  </si>
  <si>
    <t>Tastatur og mus - fylkessekretær</t>
  </si>
  <si>
    <t>Kostnadsdeling Finnmark SV</t>
  </si>
  <si>
    <t>60054-2025</t>
  </si>
  <si>
    <t>SB1 Regnskap april</t>
  </si>
  <si>
    <t>60062-2025</t>
  </si>
  <si>
    <t>Datautstyr</t>
  </si>
  <si>
    <t>EWB utlegg forgrening</t>
  </si>
  <si>
    <t>60053-2025</t>
  </si>
  <si>
    <t>Andel PC-skjerm og webcam</t>
  </si>
  <si>
    <t>60050-2025</t>
  </si>
  <si>
    <t>Andel KS MacBook Air 13" G. Skjold</t>
  </si>
  <si>
    <t>60067-2025</t>
  </si>
  <si>
    <t>Regnskapshonorar</t>
  </si>
  <si>
    <t>Regnskap 1. halvår</t>
  </si>
  <si>
    <t>60068-2025</t>
  </si>
  <si>
    <t>Fylkessekr.ordn. januar-april</t>
  </si>
  <si>
    <t>60094-2025</t>
  </si>
  <si>
    <t>Trykksak</t>
  </si>
  <si>
    <t>A5 fylkesløpeseddel fratrekk ref. fakt. 76903</t>
  </si>
  <si>
    <t>60069-2025</t>
  </si>
  <si>
    <t>10 000 løpesedler</t>
  </si>
  <si>
    <t>Valgkampkostnader (andre)</t>
  </si>
  <si>
    <t>60088-2025</t>
  </si>
  <si>
    <t>Servering møte med PJS 7. aug.</t>
  </si>
  <si>
    <t>60070-2025</t>
  </si>
  <si>
    <t>Mitra servering fs-møte 22. aug.</t>
  </si>
  <si>
    <t>60063-2025</t>
  </si>
  <si>
    <t>EWB utlegg frokostmøte Fagforbundet Troms 24jun</t>
  </si>
  <si>
    <t>80071-2025</t>
  </si>
  <si>
    <t>ALB delt.avg. Riddu Riđđu Festivála 30. juni</t>
  </si>
  <si>
    <t>60065-2025</t>
  </si>
  <si>
    <t>Dagbillett Landbruksmessa 28. juni</t>
  </si>
  <si>
    <t>60055-2025</t>
  </si>
  <si>
    <t>Servering 1. kandidat møte Harstad</t>
  </si>
  <si>
    <t>60037-2025</t>
  </si>
  <si>
    <t>Pastafabrikken vk-samling 3. mai</t>
  </si>
  <si>
    <t>80113-2025</t>
  </si>
  <si>
    <t>Porto</t>
  </si>
  <si>
    <t>Pliktavlevering valgkampmateriell</t>
  </si>
  <si>
    <t>80085-2025</t>
  </si>
  <si>
    <t>MS FJORDDRONNINGEN frakt vk-materiell</t>
  </si>
  <si>
    <t>80078-2025</t>
  </si>
  <si>
    <t>Hjemlev. vk-pakke P. Rajalingam</t>
  </si>
  <si>
    <t>80076-2025</t>
  </si>
  <si>
    <t>Frakt trykksaker fra SVs nettbutikk</t>
  </si>
  <si>
    <t>60091-2025</t>
  </si>
  <si>
    <t xml:space="preserve">Nicoline HE t/r Finnsnes-Skjervøy 15-16 aug </t>
  </si>
  <si>
    <t>60082-2025</t>
  </si>
  <si>
    <t>TLJØM Karlsøy-Finnsnes 22. aug.</t>
  </si>
  <si>
    <t>60083-2025</t>
  </si>
  <si>
    <t>ABN t/r Kvæfjord-Finnsnes delvis med ASB</t>
  </si>
  <si>
    <t>60084-2025</t>
  </si>
  <si>
    <t>ASB t/r Harstad-St.slett-Mannd. 8-12. juli</t>
  </si>
  <si>
    <t>60085-2025</t>
  </si>
  <si>
    <t>ASB t/r H.stad-F.nes-G.stad 9-10. aug.</t>
  </si>
  <si>
    <t>60086-2025</t>
  </si>
  <si>
    <t>ASB t/r Harstad-Tovik med PJS</t>
  </si>
  <si>
    <t>60077-2025</t>
  </si>
  <si>
    <t>ALB Harstad-S.moen med pass. 31. aug.</t>
  </si>
  <si>
    <t>ALB S.moen-Harstad uten pass. 31. aug.</t>
  </si>
  <si>
    <t>AKB t/r Harstad-Storsteinnes 28. juni</t>
  </si>
  <si>
    <t>60042-2025</t>
  </si>
  <si>
    <t>AB Nilsen t/r Dalsnes-Harstad 3-4. mai</t>
  </si>
  <si>
    <t>60045-2025</t>
  </si>
  <si>
    <t xml:space="preserve">FH Henriksen Manndalen-Tromsø 3-4. mai </t>
  </si>
  <si>
    <t>60046-2025</t>
  </si>
  <si>
    <t>FH Henriksen t/r Olmmáivággi - Tromsø 31jan-2feb</t>
  </si>
  <si>
    <t>60081-2025</t>
  </si>
  <si>
    <t>GS Tromsø-Finnsnes 23. aug.</t>
  </si>
  <si>
    <t>TLJØM buss Senja-Tromsø 24. aug.</t>
  </si>
  <si>
    <t>TLJØM hotell Finnsnes 22-24. aug.</t>
  </si>
  <si>
    <t>60087-2025</t>
  </si>
  <si>
    <t>RSM t/r Tromsø-Finnsnes 23-24. aug.</t>
  </si>
  <si>
    <t>60076-2025</t>
  </si>
  <si>
    <t>ALB båt Harstad-Finnsnes 22. aug.</t>
  </si>
  <si>
    <t>60079-2025</t>
  </si>
  <si>
    <t>Comfort Hotel Finnsnes 22-24 august</t>
  </si>
  <si>
    <t>60072-2025</t>
  </si>
  <si>
    <t>PJS t/r Tromsø-Br.botn 21. juni</t>
  </si>
  <si>
    <t>60074-2025</t>
  </si>
  <si>
    <t>PJS Tromsø-Harstad 28. mai</t>
  </si>
  <si>
    <t>60075-2025</t>
  </si>
  <si>
    <t>PJS t/r Tromsø-Harstad 6-7 aug.</t>
  </si>
  <si>
    <t>60071-2025</t>
  </si>
  <si>
    <t>PJS t/r Tromsø-Harstad 24. juli</t>
  </si>
  <si>
    <t>60061-2025</t>
  </si>
  <si>
    <t>Smarthotel Tromsø 2-4. mai kick-off</t>
  </si>
  <si>
    <t>60059-2025</t>
  </si>
  <si>
    <t>Rita og Pål Mathiesen t/r Skjervøy-Tromsø 2-4 mai</t>
  </si>
  <si>
    <t>AB Nilsen t/r Harstad-Tromsø 3-4. mai</t>
  </si>
  <si>
    <t>60043-2025</t>
  </si>
  <si>
    <t>A Løkholm-Båtnes t/r Harestad-Tromsø 2-4. mai</t>
  </si>
  <si>
    <t>60044-2025</t>
  </si>
  <si>
    <t>B. Hoel og SA Berg t/r Finnsnes-Tromsø  3-4. mai</t>
  </si>
  <si>
    <t>FH Henriksen t/r Tromsø - Harstad 31jan-2feb</t>
  </si>
  <si>
    <t>60047-2025</t>
  </si>
  <si>
    <t>HB Mäntykoski t/r Harestad-Tromsø 3-4. mai</t>
  </si>
  <si>
    <t>60048-2025</t>
  </si>
  <si>
    <t>MS Ulvund vk kick-off Tromsø 3-4. mai</t>
  </si>
  <si>
    <t>60049-2025</t>
  </si>
  <si>
    <t>PJS FInnsnes og Tjeldsund 25apr, 7-8mai</t>
  </si>
  <si>
    <t>80112-2025</t>
  </si>
  <si>
    <t>Acast reklame 24juli - 7sept</t>
  </si>
  <si>
    <t>80111-2025</t>
  </si>
  <si>
    <t>FB-annonse 31.07 E9P6UVU9Y2 kvittering mangler</t>
  </si>
  <si>
    <t>80110-2025</t>
  </si>
  <si>
    <t>FB-annonser august</t>
  </si>
  <si>
    <t>80105-2025</t>
  </si>
  <si>
    <t>FACEBK *BRL2N25JR2</t>
  </si>
  <si>
    <t>80104-2025</t>
  </si>
  <si>
    <t>FACEBK *E4JEUZYHR2</t>
  </si>
  <si>
    <t>80103-2025</t>
  </si>
  <si>
    <t>FACEBK *2YFJL2MHR2</t>
  </si>
  <si>
    <t>80102-2025</t>
  </si>
  <si>
    <t>FACEBK *KM8UAZCF72</t>
  </si>
  <si>
    <t>80101-2025</t>
  </si>
  <si>
    <t>FACEBK *VMZZ625JR2</t>
  </si>
  <si>
    <t>80100-2025</t>
  </si>
  <si>
    <t>FACEBK *H8N7LZYHR2</t>
  </si>
  <si>
    <t>60092-2025</t>
  </si>
  <si>
    <t>Amedia 7juli-8sept</t>
  </si>
  <si>
    <t>60093-2025</t>
  </si>
  <si>
    <t>Polaris Media annonser sept.</t>
  </si>
  <si>
    <t>60080-2025</t>
  </si>
  <si>
    <t>Polaris Media annonser august</t>
  </si>
  <si>
    <t>60073-2025</t>
  </si>
  <si>
    <t>Radio Tromsø AS - valg 2025</t>
  </si>
  <si>
    <t>80090-2025</t>
  </si>
  <si>
    <t>FACEBK 2VRK8Y4JR2 29. juli - 9, aug.</t>
  </si>
  <si>
    <t>60064-2025</t>
  </si>
  <si>
    <t>Stor valgkamppakke profilmateriell</t>
  </si>
  <si>
    <t>80070-2025</t>
  </si>
  <si>
    <t xml:space="preserve">FB-annonse 'dårlig råd' 25. juni </t>
  </si>
  <si>
    <t>80069-2025</t>
  </si>
  <si>
    <t>FB-annonser 'dårlig råd' 18-24. juni</t>
  </si>
  <si>
    <t>60051-2025</t>
  </si>
  <si>
    <t xml:space="preserve">Polaris Folkebladet 1. mai markering </t>
  </si>
  <si>
    <t>60036-2025</t>
  </si>
  <si>
    <t>Profilmateriell SVs nettbutikk</t>
  </si>
  <si>
    <t>60090-2025</t>
  </si>
  <si>
    <t>Sak 106/25 - støtte til SU</t>
  </si>
  <si>
    <t>60056-2025</t>
  </si>
  <si>
    <t>Tromsø SU -  støtte</t>
  </si>
  <si>
    <t>60057-2025</t>
  </si>
  <si>
    <t>Harstad SU støtte</t>
  </si>
  <si>
    <t>60052-2025</t>
  </si>
  <si>
    <t>Casa Inferno 2. mai fylkesstyremøte</t>
  </si>
  <si>
    <t>80114-2025</t>
  </si>
  <si>
    <t>Månedsavgift og betalinger</t>
  </si>
  <si>
    <t>80108-2025</t>
  </si>
  <si>
    <t>Cremul og varekjøp august</t>
  </si>
  <si>
    <t>Gebyr gave AKG og retur gave MB</t>
  </si>
  <si>
    <t>80089-2025</t>
  </si>
  <si>
    <t>80084-2025</t>
  </si>
  <si>
    <t>Cremul og varekjøp juli</t>
  </si>
  <si>
    <t>80080-2025</t>
  </si>
  <si>
    <t>80077-2025</t>
  </si>
  <si>
    <t>Månedsgebyr og betalinger</t>
  </si>
  <si>
    <t>80068-2025</t>
  </si>
  <si>
    <t>Cremul</t>
  </si>
  <si>
    <t>80067-2025</t>
  </si>
  <si>
    <t>KID, melding, nettbank mnd</t>
  </si>
  <si>
    <t>80062-2025</t>
  </si>
  <si>
    <t>Cremul mai</t>
  </si>
  <si>
    <t>80053-2025</t>
  </si>
  <si>
    <t>Månedsavg. neebank, melding og KID</t>
  </si>
  <si>
    <t>Summer av Beløp</t>
  </si>
  <si>
    <t>Partitilskudd fylkeskommune</t>
  </si>
  <si>
    <t>Kontonr.</t>
  </si>
  <si>
    <t>Avd.nr.</t>
  </si>
  <si>
    <t>Avdelingsnavn</t>
  </si>
  <si>
    <t>Fylkeskommunal støtte</t>
  </si>
  <si>
    <t>23.09.2025</t>
  </si>
  <si>
    <t>®fakturanr. 55038 - 100002 - Troms Fylkeskommune</t>
  </si>
  <si>
    <t>11</t>
  </si>
  <si>
    <t>Fylkeskommunal partistøtte</t>
  </si>
  <si>
    <t>INNT11SSB - Annen offentlig støtte</t>
  </si>
  <si>
    <t>20.03.2025</t>
  </si>
  <si>
    <t>10</t>
  </si>
  <si>
    <t>INNT10SSB - Statsstøtte</t>
  </si>
  <si>
    <t>31.01.2025</t>
  </si>
  <si>
    <t>14</t>
  </si>
  <si>
    <t>INNT22SSB - Overføring FRA andre partiledd</t>
  </si>
  <si>
    <t>11.02.2025</t>
  </si>
  <si>
    <t>16</t>
  </si>
  <si>
    <t>10.11.2025</t>
  </si>
  <si>
    <t>®fakturanr. 55040 - 100016 - Tromsø SV</t>
  </si>
  <si>
    <t>16.12.2025</t>
  </si>
  <si>
    <t>®fakturanr. 55042 - 100000 - FINNMARK SV</t>
  </si>
  <si>
    <t>Medlemskontingent SV</t>
  </si>
  <si>
    <t>04.12.2025</t>
  </si>
  <si>
    <t>Andel medl.kont. 2025</t>
  </si>
  <si>
    <t>13</t>
  </si>
  <si>
    <t>Kontingentandel fra sentralt</t>
  </si>
  <si>
    <t>24.01.2025</t>
  </si>
  <si>
    <t>15</t>
  </si>
  <si>
    <t>20.01.2025</t>
  </si>
  <si>
    <t>INNT18SSB - Private gaver og partiskatt</t>
  </si>
  <si>
    <t>08.04.2025</t>
  </si>
  <si>
    <t>Ekstra tilskudd 2025 fra landsstyret</t>
  </si>
  <si>
    <t>13.06.2025</t>
  </si>
  <si>
    <t>28.07.2025</t>
  </si>
  <si>
    <t>14.08.2025</t>
  </si>
  <si>
    <t>22.08.2025</t>
  </si>
  <si>
    <t>20.10.2025</t>
  </si>
  <si>
    <t>®fakturanr. 55039 - 100002 - Troms Fylkeskommune</t>
  </si>
  <si>
    <t>11.12.2025</t>
  </si>
  <si>
    <t>Andel vipps-gaver 2. halvår</t>
  </si>
  <si>
    <t>Annen oppgavepliktig godtgjørelse</t>
  </si>
  <si>
    <t>18.12.2025</t>
  </si>
  <si>
    <t>A. Løkholm-Båtnes hundepass LS nov. (AGA-pliktig)</t>
  </si>
  <si>
    <t>24</t>
  </si>
  <si>
    <t>KOST30SSB - Administrasjon</t>
  </si>
  <si>
    <t>05.05.2025</t>
  </si>
  <si>
    <t>20</t>
  </si>
  <si>
    <t>KOST31SSB - Partiaktiviteter</t>
  </si>
  <si>
    <t>Gaver til ansatte, ikke fradragsberettiget</t>
  </si>
  <si>
    <t>15.07.2025</t>
  </si>
  <si>
    <t>EWB mobilabonnement 16juni-14sept</t>
  </si>
  <si>
    <t>25</t>
  </si>
  <si>
    <t>KOST34SSB - Valgkampkostnader (andre)</t>
  </si>
  <si>
    <t>10.03.2025</t>
  </si>
  <si>
    <t>26</t>
  </si>
  <si>
    <t>KOST35SSB - Overføring TIL andre partiledd</t>
  </si>
  <si>
    <t>29.12.2025</t>
  </si>
  <si>
    <t>FINN-annonse vk-sekretær</t>
  </si>
  <si>
    <t/>
  </si>
  <si>
    <t>Leie lokale</t>
  </si>
  <si>
    <t>Felleskostn. kontor H.våg</t>
  </si>
  <si>
    <t>27</t>
  </si>
  <si>
    <t>Grønnegata 19 juli-oktober</t>
  </si>
  <si>
    <t>14.11.2025</t>
  </si>
  <si>
    <t>Husleie nov. Grønnegata 109 til Tromsø SV</t>
  </si>
  <si>
    <t>15.12.2025</t>
  </si>
  <si>
    <t>Husleie des. Grønnegata 109 til Tromsø SV</t>
  </si>
  <si>
    <t>14.03.2025</t>
  </si>
  <si>
    <t>17.03.2025</t>
  </si>
  <si>
    <t>30.04.2025</t>
  </si>
  <si>
    <t>31.05.2025</t>
  </si>
  <si>
    <t>16.06.2025</t>
  </si>
  <si>
    <t>24.06.2025</t>
  </si>
  <si>
    <t>23.07.2025</t>
  </si>
  <si>
    <t>28.08.2025</t>
  </si>
  <si>
    <t>30.09.2025</t>
  </si>
  <si>
    <t>SV Zoom-lisens 2025</t>
  </si>
  <si>
    <t>SB1 Regnskap august</t>
  </si>
  <si>
    <t>21.10.2025</t>
  </si>
  <si>
    <t>SB1 Regnskap september</t>
  </si>
  <si>
    <t>SB1 Regnskap oktober</t>
  </si>
  <si>
    <t>19.11.2025</t>
  </si>
  <si>
    <t>Andel Acrobat Pro 24sep-23nov</t>
  </si>
  <si>
    <t>SB1 Regnskap november</t>
  </si>
  <si>
    <t>31.12.2025</t>
  </si>
  <si>
    <t>Brandmaster 2025</t>
  </si>
  <si>
    <t>12.05.2025</t>
  </si>
  <si>
    <t>28.05.2025</t>
  </si>
  <si>
    <t>21.07.2025</t>
  </si>
  <si>
    <t>Revisjons- og regnskapshonorar</t>
  </si>
  <si>
    <t>24.11.2025</t>
  </si>
  <si>
    <t>Partikontorets regnskapstjenester 2. halvår</t>
  </si>
  <si>
    <t>25.07.2025</t>
  </si>
  <si>
    <t>11.03.2025</t>
  </si>
  <si>
    <t>28.03.2025</t>
  </si>
  <si>
    <t>07.08.2025</t>
  </si>
  <si>
    <t>11.10.2025</t>
  </si>
  <si>
    <t>Andel vk-sekr. 3. juni - 15. sept.</t>
  </si>
  <si>
    <t>21.11.2025</t>
  </si>
  <si>
    <t>Fylkessekretærordningen mai-des</t>
  </si>
  <si>
    <t>10.12.2025</t>
  </si>
  <si>
    <t>G. Skjold 8t x 1,5 24. august</t>
  </si>
  <si>
    <t>08.01.2025</t>
  </si>
  <si>
    <t>27.06.2025</t>
  </si>
  <si>
    <t>15.08.2025</t>
  </si>
  <si>
    <t>KOST32SSB - Markedsføring valgkamp</t>
  </si>
  <si>
    <t>Stemmesedler stortingsvalg 2025</t>
  </si>
  <si>
    <t>22.02.2025</t>
  </si>
  <si>
    <t>27.03.2025</t>
  </si>
  <si>
    <t>28.06.2025</t>
  </si>
  <si>
    <t>01.07.2025</t>
  </si>
  <si>
    <t>25.08.2025</t>
  </si>
  <si>
    <t>22</t>
  </si>
  <si>
    <t>31.08.2025</t>
  </si>
  <si>
    <t>A. Hauan Bardumartnaen 29-31. aug.</t>
  </si>
  <si>
    <t>EWB utlegg partilederbesøk 27. aug.</t>
  </si>
  <si>
    <t>26.11.2025</t>
  </si>
  <si>
    <t>ALB konferanseavgift Tr.heimskonf. 2026</t>
  </si>
  <si>
    <t>03.07.2025</t>
  </si>
  <si>
    <t>01.08.2025</t>
  </si>
  <si>
    <t>18.09.2025</t>
  </si>
  <si>
    <t>01.02.2025</t>
  </si>
  <si>
    <t>20.02.2025</t>
  </si>
  <si>
    <t>26.02.2025</t>
  </si>
  <si>
    <t>12.03.2025</t>
  </si>
  <si>
    <t>30</t>
  </si>
  <si>
    <t>27.04.2025</t>
  </si>
  <si>
    <t>23</t>
  </si>
  <si>
    <t>03.05.2025</t>
  </si>
  <si>
    <t>07.05.2025</t>
  </si>
  <si>
    <t>23.05.2025</t>
  </si>
  <si>
    <t>12.07.2025</t>
  </si>
  <si>
    <t>10.08.2025</t>
  </si>
  <si>
    <t>16.08.2025</t>
  </si>
  <si>
    <t>24.08.2025</t>
  </si>
  <si>
    <t>AB Nilsen t/r Dalsnes-Harstad 19-20. nov.</t>
  </si>
  <si>
    <t>10.01.2025</t>
  </si>
  <si>
    <t>02.02.2025</t>
  </si>
  <si>
    <t>03.02.2025</t>
  </si>
  <si>
    <t>10.02.2025</t>
  </si>
  <si>
    <t>21.02.2025</t>
  </si>
  <si>
    <t>24.02.2025</t>
  </si>
  <si>
    <t>03.03.2025</t>
  </si>
  <si>
    <t>13.03.2025</t>
  </si>
  <si>
    <t>20.06.2025</t>
  </si>
  <si>
    <t>21.06.2025</t>
  </si>
  <si>
    <t>25.06.2025</t>
  </si>
  <si>
    <t>20.07.2025</t>
  </si>
  <si>
    <t>For ft-gruppa Gregussen og Grodal samling Oslo 25-27 juni</t>
  </si>
  <si>
    <t>23.08.2025</t>
  </si>
  <si>
    <t>29.08.2025</t>
  </si>
  <si>
    <t>15.10.2025</t>
  </si>
  <si>
    <t>Reisefordeling 4 x LS 2025</t>
  </si>
  <si>
    <t>AB Nilsen parkering 19-20 nov.</t>
  </si>
  <si>
    <t>27.11.2025</t>
  </si>
  <si>
    <t>B. Rohde egenandel studietur Manchester 2023</t>
  </si>
  <si>
    <t>28.11.2025</t>
  </si>
  <si>
    <t>Tyra L.J.Ø. Midtgaard fly t/r Tromsæ-Oslo kv.konf. 28nov-1des</t>
  </si>
  <si>
    <t>Andel tre samlinger f.sekr. 2025</t>
  </si>
  <si>
    <t>02.05.2025</t>
  </si>
  <si>
    <t>13.05.2025</t>
  </si>
  <si>
    <t>26.06.2025</t>
  </si>
  <si>
    <t>11.08.2025</t>
  </si>
  <si>
    <t>01.09.2025</t>
  </si>
  <si>
    <t>03.09.2025</t>
  </si>
  <si>
    <t>05.09.2025</t>
  </si>
  <si>
    <t>08.09.2025</t>
  </si>
  <si>
    <t>09.09.2025</t>
  </si>
  <si>
    <t>11.09.2025</t>
  </si>
  <si>
    <t>19.09.2025</t>
  </si>
  <si>
    <t>200029 - AMEDIA SALG OG MARKED AS - fakturanr. 736029308</t>
  </si>
  <si>
    <t>Radio Harstad 2 uker</t>
  </si>
  <si>
    <t>Amedia 27juni-7sept</t>
  </si>
  <si>
    <t>Refusjon FB-annonse Tromsø SV komm.styre.gruppe</t>
  </si>
  <si>
    <t>FACEBK *2KD3529F72</t>
  </si>
  <si>
    <t>07.10.2025</t>
  </si>
  <si>
    <t>FB-annonser bet. av kom.styre.gr i Tromsø</t>
  </si>
  <si>
    <t>2. valgkamppakke stor</t>
  </si>
  <si>
    <t>17.12.2025</t>
  </si>
  <si>
    <t>SMS-utsendelser fylkeslag og Harstad SV</t>
  </si>
  <si>
    <t>05.06.2025</t>
  </si>
  <si>
    <t>31</t>
  </si>
  <si>
    <t>Sosialistisk Ungdom</t>
  </si>
  <si>
    <t>29</t>
  </si>
  <si>
    <t>05.02.2025</t>
  </si>
  <si>
    <t>31.03.2025</t>
  </si>
  <si>
    <t>07.04.2025</t>
  </si>
  <si>
    <t>20.05.2025</t>
  </si>
  <si>
    <t>22.09.2025</t>
  </si>
  <si>
    <t>Fontenehuset middag f.styremøte 23. aug.</t>
  </si>
  <si>
    <t>13.01.2025</t>
  </si>
  <si>
    <t>28</t>
  </si>
  <si>
    <t>25.02.2025</t>
  </si>
  <si>
    <t>28.02.2025</t>
  </si>
  <si>
    <t>14.04.2025</t>
  </si>
  <si>
    <t>30.06.2025</t>
  </si>
  <si>
    <t>14.07.2025</t>
  </si>
  <si>
    <t>31.07.2025</t>
  </si>
  <si>
    <t>15.09.2025</t>
  </si>
  <si>
    <t>Cremul og varekjøp sept</t>
  </si>
  <si>
    <t>13.10.2025</t>
  </si>
  <si>
    <t>SB1 nettbank og bet. oktober</t>
  </si>
  <si>
    <t>31.10.2025</t>
  </si>
  <si>
    <t>Cremul oktober</t>
  </si>
  <si>
    <t>30.11.2025</t>
  </si>
  <si>
    <t>Cremul og varekjøp november</t>
  </si>
  <si>
    <t>Cremul og varekjøp desember</t>
  </si>
  <si>
    <t>Fylkessekretær *</t>
  </si>
  <si>
    <t>Valgkamp (inkl. vk-medarb./frikjøp)</t>
  </si>
  <si>
    <t>* Fylkessekretærordningen + søndagsarbeid fylkessekretær</t>
  </si>
  <si>
    <t>Gruppegodtgjøring (= partiskatt f.o.m. 2024)</t>
  </si>
  <si>
    <t>Kontingentandel SV</t>
  </si>
  <si>
    <t>Adobe Pro januar 2026</t>
  </si>
  <si>
    <t>R.S. Montalvao fly Tromsø-Tr.heim 30. jan. Trh.konf.</t>
  </si>
  <si>
    <t>R.S. Montalvao delt.avg. Tr.konf. 2026</t>
  </si>
  <si>
    <t>ALB t/r Lofoten-Tr.heim 30jan-1feb Tr.heimskonf.</t>
  </si>
  <si>
    <t>Saldoliste leverandører</t>
  </si>
  <si>
    <t>Troms Sv</t>
  </si>
  <si>
    <t>Dato: 01.01.2025 - 31.12.2025</t>
  </si>
  <si>
    <t>Lev.nr.</t>
  </si>
  <si>
    <t>Navn</t>
  </si>
  <si>
    <t>Saldo</t>
  </si>
  <si>
    <t>Sv - Sosialistisk Venstreparti</t>
  </si>
  <si>
    <t>MEDIEHUSET ANDVORD AS</t>
  </si>
  <si>
    <t>Sparebank1 Nord Norge</t>
  </si>
  <si>
    <t>SUM Saldoliste leverandører</t>
  </si>
  <si>
    <t>Betalt 6. jan. 2026</t>
  </si>
  <si>
    <t>Betalt 14. jan. 2026</t>
  </si>
  <si>
    <t>SB1 Komplett og trans 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</si>
</sst>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0000"/>
      <name val="Calibri"/>
      <family val="2"/>
    </font>
    <font>
      <b/>
      <sz val="17"/>
      <name val="Calibri"/>
      <family val="2"/>
    </font>
    <font>
      <b/>
      <sz val="15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Border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pivotButton="1"/>
    <xf numFmtId="0" fontId="2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3" fillId="0" borderId="0" xfId="0" applyFont="1"/>
    <xf numFmtId="3" fontId="0" fillId="0" borderId="1" xfId="0" applyNumberFormat="1" applyBorder="1"/>
    <xf numFmtId="3" fontId="1" fillId="0" borderId="0" xfId="0" applyNumberFormat="1" applyFont="1"/>
    <xf numFmtId="3" fontId="5" fillId="0" borderId="0" xfId="1" applyNumberFormat="1" applyFont="1"/>
    <xf numFmtId="3" fontId="5" fillId="0" borderId="0" xfId="1" applyNumberFormat="1" applyFont="1" applyFill="1" applyBorder="1"/>
    <xf numFmtId="3" fontId="5" fillId="0" borderId="1" xfId="1" applyNumberFormat="1" applyFont="1" applyBorder="1"/>
    <xf numFmtId="3" fontId="6" fillId="0" borderId="0" xfId="0" applyNumberFormat="1" applyFont="1"/>
    <xf numFmtId="0" fontId="7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1" fillId="0" borderId="0" xfId="0" applyFont="1" applyAlignment="1">
      <alignment indent="1"/>
    </xf>
    <xf numFmtId="40" fontId="1" fillId="0" borderId="0" xfId="0" applyNumberFormat="1" applyFont="1" applyAlignment="1">
      <alignment horizontal="right" indent="1"/>
    </xf>
    <xf numFmtId="0" fontId="0" fillId="0" borderId="0" xfId="0" applyAlignment="1">
      <alignment indent="1"/>
    </xf>
    <xf numFmtId="40" fontId="0" fillId="0" borderId="0" xfId="0" applyNumberFormat="1" applyAlignment="1">
      <alignment horizontal="righ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0" fillId="0" borderId="0" xfId="0" applyNumberFormat="1"/>
    <xf numFmtId="4" fontId="0" fillId="0" borderId="1" xfId="0" applyNumberFormat="1" applyBorder="1"/>
    <xf numFmtId="0" fontId="8" fillId="0" borderId="0" xfId="0" applyFont="1"/>
    <xf numFmtId="40" fontId="0" fillId="0" borderId="0" xfId="0" applyNumberFormat="1" applyAlignment="1">
      <alignment horizontal="right" vertical="center"/>
    </xf>
    <xf numFmtId="0" fontId="9" fillId="0" borderId="0" xfId="0" applyFont="1"/>
    <xf numFmtId="0" fontId="10" fillId="0" borderId="0" xfId="0" applyFont="1"/>
    <xf numFmtId="40" fontId="10" fillId="0" borderId="0" xfId="0" applyNumberFormat="1" applyFont="1" applyAlignment="1">
      <alignment horizontal="right" vertical="center"/>
    </xf>
    <xf numFmtId="0" fontId="11" fillId="0" borderId="0" xfId="0" applyFont="1"/>
  </cellXfs>
  <cellStyles count="2">
    <cellStyle name="Hyperkobling" xfId="1" builtinId="8"/>
    <cellStyle name="Normal" xfId="0" builtinId="0"/>
  </cellStyles>
  <dxfs count="12"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numFmt numFmtId="4" formatCode="#,##0.00"/>
    </dxf>
    <dxf>
      <numFmt numFmtId="164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gK&#252;hle-Gotovac\Downloads\export_JournalEntryLine_2209202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g Kühle-Gotovac" refreshedDate="45800.732420717592" createdVersion="8" refreshedVersion="8" minRefreshableVersion="3" recordCount="84" xr:uid="{070E052A-223D-4D02-841C-F683D1F78152}">
  <cacheSource type="worksheet">
    <worksheetSource name="Table1[[Kontonavn]:[SSB]]"/>
  </cacheSource>
  <cacheFields count="7">
    <cacheField name="Kontonavn" numFmtId="0">
      <sharedItems/>
    </cacheField>
    <cacheField name="Dato" numFmtId="14">
      <sharedItems containsSemiMixedTypes="0" containsNonDate="0" containsDate="1" containsString="0" minDate="2025-01-08T00:00:00" maxDate="2025-05-01T00:00:00"/>
    </cacheField>
    <cacheField name="Beskrivelse" numFmtId="0">
      <sharedItems/>
    </cacheField>
    <cacheField name="Beløp" numFmtId="4">
      <sharedItems containsSemiMixedTypes="0" containsString="0" containsNumber="1" minValue="-293900.64" maxValue="114635"/>
    </cacheField>
    <cacheField name="Budsjettpost" numFmtId="0">
      <sharedItems count="14">
        <s v="Statlig partistøtte"/>
        <s v="Andre inntekter/refusjoner"/>
        <s v="Egenandeler delegater/rom"/>
        <s v="Gaver og partiskatt"/>
        <s v="Fylkessekretær"/>
        <s v="Administrasjon og kontorhold"/>
        <s v="Årsmøtet"/>
        <s v="Landsmøte"/>
        <s v="Øvrig reisevirksomhet"/>
        <s v="Fylkestingsgruppa"/>
        <s v="Valgkamp"/>
        <s v="Bidrag og gaver til andre"/>
        <s v="Fylkesstyret"/>
        <s v="Bank"/>
      </sharedItems>
    </cacheField>
    <cacheField name="Fordeling" numFmtId="0">
      <sharedItems containsNonDate="0" containsString="0" containsBlank="1"/>
    </cacheField>
    <cacheField name="SS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KG" refreshedDate="45923.540752777779" createdVersion="8" refreshedVersion="8" minRefreshableVersion="3" recordCount="177" xr:uid="{4B0E2464-9144-41BB-A7D3-C6043AEA0197}">
  <cacheSource type="worksheet">
    <worksheetSource ref="A1:I178" sheet="Ark1" r:id="rId2"/>
  </cacheSource>
  <cacheFields count="9">
    <cacheField name="Bilag" numFmtId="0">
      <sharedItems/>
    </cacheField>
    <cacheField name="Konto" numFmtId="0">
      <sharedItems containsSemiMixedTypes="0" containsString="0" containsNumber="1" containsInteger="1" minValue="3420" maxValue="7770"/>
    </cacheField>
    <cacheField name="Kontonavn" numFmtId="0">
      <sharedItems/>
    </cacheField>
    <cacheField name="Dato" numFmtId="14">
      <sharedItems containsSemiMixedTypes="0" containsNonDate="0" containsDate="1" containsString="0" minDate="2025-01-08T00:00:00" maxDate="2025-09-19T00:00:00"/>
    </cacheField>
    <cacheField name="Beskrivelse" numFmtId="0">
      <sharedItems/>
    </cacheField>
    <cacheField name="Beløp" numFmtId="4">
      <sharedItems containsSemiMixedTypes="0" containsString="0" containsNumber="1" minValue="-293900.64" maxValue="273013.81"/>
    </cacheField>
    <cacheField name="Budsjettpost" numFmtId="0">
      <sharedItems containsBlank="1" count="15">
        <s v="Statlig partistøtte"/>
        <s v="Andre inntekter/refusjoner"/>
        <s v="Gaver og partiskatt"/>
        <s v="Egenandeler delegater/rom"/>
        <s v="Årsmøtet"/>
        <s v="Fylkessekretær"/>
        <s v="Administrasjon og kontorhold"/>
        <s v="Valgkamp"/>
        <s v="Fylkesstyret"/>
        <s v="Øvrig reisevirksomhet"/>
        <s v="Fylkestingsgruppa"/>
        <s v="Landsmøte"/>
        <s v="Bidrag og gaver til andre"/>
        <s v="Bank"/>
        <m u="1"/>
      </sharedItems>
    </cacheField>
    <cacheField name="SSB" numFmtId="0">
      <sharedItems containsBlank="1"/>
    </cacheField>
    <cacheField name="Prosjek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KG" refreshedDate="45923.541102199073" createdVersion="8" refreshedVersion="8" minRefreshableVersion="3" recordCount="178" xr:uid="{9C502094-C7D5-4533-AE72-7C98F4AD848B}">
  <cacheSource type="worksheet">
    <worksheetSource ref="A1:I178" sheet="Hovedbok jan-20sept"/>
  </cacheSource>
  <cacheFields count="9">
    <cacheField name="Bilag" numFmtId="0">
      <sharedItems/>
    </cacheField>
    <cacheField name="Konto" numFmtId="0">
      <sharedItems containsSemiMixedTypes="0" containsString="0" containsNumber="1" containsInteger="1" minValue="3420" maxValue="7770"/>
    </cacheField>
    <cacheField name="Kontonavn" numFmtId="0">
      <sharedItems/>
    </cacheField>
    <cacheField name="Dato" numFmtId="14">
      <sharedItems containsSemiMixedTypes="0" containsNonDate="0" containsDate="1" containsString="0" minDate="2025-01-08T00:00:00" maxDate="2025-09-24T00:00:00"/>
    </cacheField>
    <cacheField name="Beskrivelse" numFmtId="0">
      <sharedItems/>
    </cacheField>
    <cacheField name="Beløp" numFmtId="4">
      <sharedItems containsSemiMixedTypes="0" containsString="0" containsNumber="1" minValue="-293900.64" maxValue="273013.81"/>
    </cacheField>
    <cacheField name="Budsjettpost" numFmtId="0">
      <sharedItems count="14">
        <s v="Statlig partistøtte"/>
        <s v="Andre inntekter/refusjoner"/>
        <s v="Gaver og partiskatt"/>
        <s v="Egenandeler delegater/rom"/>
        <s v="Årsmøtet"/>
        <s v="Fylkessekretær"/>
        <s v="Administrasjon og kontorhold"/>
        <s v="Valgkamp"/>
        <s v="Fylkesstyret"/>
        <s v="Øvrig reisevirksomhet"/>
        <s v="Fylkestingsgruppa"/>
        <s v="Landsmøte"/>
        <s v="Bidrag og gaver til andre"/>
        <s v="Bank"/>
      </sharedItems>
    </cacheField>
    <cacheField name="SSB" numFmtId="0">
      <sharedItems/>
    </cacheField>
    <cacheField name="Prosjek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g Kühle-Gotovac" refreshedDate="46047.729165625002" createdVersion="8" refreshedVersion="8" minRefreshableVersion="3" recordCount="229" xr:uid="{A56DC02F-9607-455B-9C89-14E8C0D5767B}">
  <cacheSource type="worksheet">
    <worksheetSource ref="A1:H230" sheet="Hovedbok 2025"/>
  </cacheSource>
  <cacheFields count="8">
    <cacheField name="Kontonr." numFmtId="0">
      <sharedItems containsSemiMixedTypes="0" containsString="0" containsNumber="1" containsInteger="1" minValue="3400" maxValue="7770"/>
    </cacheField>
    <cacheField name="Kontonavn" numFmtId="0">
      <sharedItems/>
    </cacheField>
    <cacheField name="Dato" numFmtId="0">
      <sharedItems/>
    </cacheField>
    <cacheField name="Beskrivelse" numFmtId="0">
      <sharedItems/>
    </cacheField>
    <cacheField name="Beløp" numFmtId="40">
      <sharedItems containsSemiMixedTypes="0" containsString="0" containsNumber="1" minValue="-677151" maxValue="362000"/>
    </cacheField>
    <cacheField name="Avd.nr." numFmtId="0">
      <sharedItems count="17">
        <s v="11"/>
        <s v="10"/>
        <s v="14"/>
        <s v="16"/>
        <s v="13"/>
        <s v="15"/>
        <s v="24"/>
        <s v="20"/>
        <s v="25"/>
        <s v="26"/>
        <s v="27"/>
        <s v="22"/>
        <s v="30"/>
        <s v="23"/>
        <s v="31"/>
        <s v="29"/>
        <s v="28"/>
      </sharedItems>
    </cacheField>
    <cacheField name="Avdelingsnavn" numFmtId="0">
      <sharedItems count="17">
        <s v="Fylkeskommunal partistøtte"/>
        <s v="Statlig partistøtte"/>
        <s v="Gaver og partiskatt"/>
        <s v="Andre inntekter/refusjoner"/>
        <s v="Kontingentandel fra sentralt"/>
        <s v="Egenandeler delegater/rom"/>
        <s v="Øvrig reisevirksomhet"/>
        <s v="Årsmøtet"/>
        <s v="Valgkamp"/>
        <s v="Fylkessekretær"/>
        <s v="Administrasjon og kontorhold"/>
        <s v="Fylkesstyret"/>
        <s v="Landsmøte"/>
        <s v="Fylkestingsgruppa"/>
        <s v="Sosialistisk Ungdom"/>
        <s v="Bidrag og gaver til andre"/>
        <s v="Bank"/>
      </sharedItems>
    </cacheField>
    <cacheField name="SS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s v="Statsstøtte"/>
    <d v="2025-03-20T00:00:00"/>
    <s v="Statsforvalteren partistøtte 2025"/>
    <n v="-293900.64"/>
    <x v="0"/>
    <m/>
    <s v="Statsstøtte"/>
  </r>
  <r>
    <s v="Annen driftsrelatert inntekt"/>
    <d v="2025-01-31T00:00:00"/>
    <s v="Tilskot fra LS til fylkeslaga 2025                         25.000,00, OVERFØRT Fra: SV - SOSIALISTIS"/>
    <n v="-25000"/>
    <x v="1"/>
    <m/>
    <s v="Overføring FRA andre partiledd"/>
  </r>
  <r>
    <s v="Annen driftsrelatert inntekt"/>
    <d v="2025-02-11T00:00:00"/>
    <s v="®fakturanr. 55036 - 100001 - SVs partikontor"/>
    <n v="-2190"/>
    <x v="1"/>
    <m/>
    <s v="Overføring FRA andre partiledd"/>
  </r>
  <r>
    <s v="Egenandeler møter"/>
    <d v="2025-01-24T00:00:00"/>
    <s v="®fakturanr. 55035 - 100016 - Tromsø SV"/>
    <n v="-21000"/>
    <x v="2"/>
    <m/>
    <s v="Overføring FRA andre partiledd"/>
  </r>
  <r>
    <s v="Egenandeler møter"/>
    <d v="2025-01-24T00:00:00"/>
    <s v="®fakturanr. 55034 - 100012 - Senja SV"/>
    <n v="-5600"/>
    <x v="2"/>
    <m/>
    <s v="Overføring FRA andre partiledd"/>
  </r>
  <r>
    <s v="Egenandeler møter"/>
    <d v="2025-01-24T00:00:00"/>
    <s v="®fakturanr. 55033 - 100004 - Harstad SV"/>
    <n v="-9800"/>
    <x v="2"/>
    <m/>
    <s v="Overføring FRA andre partiledd"/>
  </r>
  <r>
    <s v="Egenandeler møter"/>
    <d v="2025-01-24T00:00:00"/>
    <s v="®fakturanr. 55032 - 100010 - Nordreisa SV"/>
    <n v="-4200"/>
    <x v="2"/>
    <m/>
    <s v="Overføring FRA andre partiledd"/>
  </r>
  <r>
    <s v="Egenandeler møter"/>
    <d v="2025-01-24T00:00:00"/>
    <s v="®fakturanr. 55031 - 100007 - Kvæfjord SV"/>
    <n v="-4200"/>
    <x v="2"/>
    <m/>
    <s v="Overføring FRA andre partiledd"/>
  </r>
  <r>
    <s v="Egenandeler møter"/>
    <d v="2025-01-24T00:00:00"/>
    <s v="®fakturanr. 55030 - 100006 - Karlsøy SV"/>
    <n v="-4200"/>
    <x v="2"/>
    <m/>
    <s v="Overføring FRA andre partiledd"/>
  </r>
  <r>
    <s v="Egenandeler møter"/>
    <d v="2025-01-24T00:00:00"/>
    <s v="®fakturanr. 55029 - 100015 - Tjeldsund SV"/>
    <n v="-1400"/>
    <x v="2"/>
    <m/>
    <s v="Overføring FRA andre partiledd"/>
  </r>
  <r>
    <s v="Egenandeler møter"/>
    <d v="2025-01-24T00:00:00"/>
    <s v="®fakturanr. 55028 - 100015 - Tjeldsund SV"/>
    <n v="1000"/>
    <x v="2"/>
    <m/>
    <s v="Overføring FRA andre partiledd"/>
  </r>
  <r>
    <s v="Egenandeler møter"/>
    <d v="2025-01-24T00:00:00"/>
    <s v="®fakturanr. 55027 - 100014 - Sørreisa SV "/>
    <n v="-2800"/>
    <x v="2"/>
    <m/>
    <s v="Overføring FRA andre partiledd"/>
  </r>
  <r>
    <s v="Egenandeler møter"/>
    <d v="2025-01-24T00:00:00"/>
    <s v="®fakturanr. 55026 - 100013 - Skjervøy SV"/>
    <n v="-2800"/>
    <x v="2"/>
    <m/>
    <s v="Overføring FRA andre partiledd"/>
  </r>
  <r>
    <s v="Egenandeler møter"/>
    <d v="2025-01-24T00:00:00"/>
    <s v="®fakturanr. 55025 - 100005 - Kåfjord SV"/>
    <n v="-2800"/>
    <x v="2"/>
    <m/>
    <s v="Overføring FRA andre partiledd"/>
  </r>
  <r>
    <s v="Egenandeler møter"/>
    <d v="2025-01-24T00:00:00"/>
    <s v="®fakturanr. 55024 - 100003 - Balsfjord SV "/>
    <n v="-2800"/>
    <x v="2"/>
    <m/>
    <s v="Overføring FRA andre partiledd"/>
  </r>
  <r>
    <s v="Egenandeler møter"/>
    <d v="2025-01-24T00:00:00"/>
    <s v="®fakturanr. 55023 - 100015 - Tjeldsund SV"/>
    <n v="-1000"/>
    <x v="2"/>
    <m/>
    <s v="Overføring FRA andre partiledd"/>
  </r>
  <r>
    <s v="Partiskatt"/>
    <d v="2025-01-20T00:00:00"/>
    <s v="Parabaran Rajalingam partiskatt"/>
    <n v="-3000"/>
    <x v="3"/>
    <m/>
    <s v="Private gaver og partiskatt"/>
  </r>
  <r>
    <s v="Gaver"/>
    <d v="2025-04-08T00:00:00"/>
    <s v="Ekstra tilskudd 2025 fra landsstyret                                      25.000,00, OVERFØRT Fra: SV - SOSIALISTIS"/>
    <n v="-25000"/>
    <x v="1"/>
    <m/>
    <s v="Overføring FRA andre partiledd"/>
  </r>
  <r>
    <s v="Annen personalkostnad"/>
    <d v="2025-03-10T00:00:00"/>
    <s v="Andel FINN-annonse ny fylkessekr."/>
    <n v="8062.5"/>
    <x v="4"/>
    <m/>
    <s v="Overføring TIL andre partiledd"/>
  </r>
  <r>
    <s v="Leie datasystemer"/>
    <d v="2025-03-14T00:00:00"/>
    <s v="SB1 Regnskap januar"/>
    <n v="455"/>
    <x v="5"/>
    <m/>
    <s v="Administrasjon"/>
  </r>
  <r>
    <s v="Leie datasystemer"/>
    <d v="2025-03-17T00:00:00"/>
    <s v="SB1 Regnskap februar"/>
    <n v="492.5"/>
    <x v="5"/>
    <m/>
    <s v="Administrasjon"/>
  </r>
  <r>
    <s v="Leie datasystemer"/>
    <d v="2025-04-30T00:00:00"/>
    <s v="SB1 Regnskap mars"/>
    <n v="492.5"/>
    <x v="5"/>
    <m/>
    <s v="Administrasjon"/>
  </r>
  <r>
    <s v="Lønn ved faktura"/>
    <d v="2025-03-11T00:00:00"/>
    <s v="RHO søndagsarbeid 2. februar"/>
    <n v="3567"/>
    <x v="6"/>
    <m/>
    <s v="Overføring TIL andre partiledd"/>
  </r>
  <r>
    <s v="Lønn ved faktura"/>
    <d v="2025-03-28T00:00:00"/>
    <s v="Andel RHO 9 timer LM 2025"/>
    <n v="1671.75"/>
    <x v="4"/>
    <m/>
    <s v="Overføring TIL andre partiledd"/>
  </r>
  <r>
    <s v="Annen fremmed tjeneste"/>
    <d v="2025-01-08T00:00:00"/>
    <s v="Harstad Havbadstue 31. mars"/>
    <n v="5000"/>
    <x v="6"/>
    <m/>
    <s v="Partiaktiviteter"/>
  </r>
  <r>
    <s v="Møte, kurs, oppdatering o.l. "/>
    <d v="2025-02-22T00:00:00"/>
    <s v="B.A. Saus observatør LM 14-16. mars"/>
    <n v="3870"/>
    <x v="7"/>
    <m/>
    <s v="Partiaktiviteter"/>
  </r>
  <r>
    <s v="Møte, kurs, oppdatering o.l. "/>
    <d v="2025-03-27T00:00:00"/>
    <s v="M. Bilden delt.avg. SVs høstkonferanse 2024"/>
    <n v="500"/>
    <x v="8"/>
    <m/>
    <s v="Overføring TIL andre partiledd"/>
  </r>
  <r>
    <s v="Bilgodtgjørelse, oppgavepliktig"/>
    <d v="2025-01-31T00:00:00"/>
    <s v="MS Ulvund t/r Old-Harstad med LM Nilsen "/>
    <n v="3006"/>
    <x v="6"/>
    <m/>
    <s v="Partiaktiviteter"/>
  </r>
  <r>
    <s v="Bilgodtgjørelse, oppgavepliktig"/>
    <d v="2025-02-01T00:00:00"/>
    <s v="B. Hoel med B. Bråthen hjem B.botn 1-2 febr."/>
    <n v="297"/>
    <x v="6"/>
    <m/>
    <s v="Partiaktiviteter"/>
  </r>
  <r>
    <s v="Bilgodtgjørelse, oppgavepliktig"/>
    <d v="2025-02-20T00:00:00"/>
    <s v="P. Rajalingam m/pass. t/r Hansnes-Harstad 31jan-2feb"/>
    <n v="3210"/>
    <x v="6"/>
    <m/>
    <s v="Partiaktiviteter"/>
  </r>
  <r>
    <s v="Bilgodtgjørelse, oppgavepliktig"/>
    <d v="2025-02-26T00:00:00"/>
    <s v="PS Mathiesen t/r Skjervøy-Harstad 31jan-2feb 2 pass."/>
    <n v="4422"/>
    <x v="8"/>
    <m/>
    <s v="Partiaktiviteter"/>
  </r>
  <r>
    <s v="Bilgodtgjørelse, oppgavepliktig"/>
    <d v="2025-03-12T00:00:00"/>
    <s v="SAB Jenssen t/r hjem-Harstad 31jan-2feb med E. Tobiassen"/>
    <n v="2179.5"/>
    <x v="6"/>
    <m/>
    <s v="Partiaktiviteter"/>
  </r>
  <r>
    <s v="Bilgodtgjørelse, oppgavepliktig"/>
    <d v="2025-03-20T00:00:00"/>
    <s v="E. M. Ervik LM t/r hjem-Evenes "/>
    <n v="315"/>
    <x v="7"/>
    <m/>
    <s v="Partiaktiviteter"/>
  </r>
  <r>
    <s v="Bilgodtgjørelse, oppgavepliktig"/>
    <d v="2025-04-27T00:00:00"/>
    <s v="LE Grotdal t/r hjem-Evenes 25-27. april"/>
    <n v="266"/>
    <x v="9"/>
    <m/>
    <s v="Partiaktiviteter"/>
  </r>
  <r>
    <s v="Reisekostnad, ikke oppgavepliktig"/>
    <d v="2025-01-10T00:00:00"/>
    <s v="RHO fly Harstad_h.våg 2. februar"/>
    <n v="1961"/>
    <x v="6"/>
    <m/>
    <s v="Partiaktiviteter"/>
  </r>
  <r>
    <s v="Reisekostnad, ikke oppgavepliktig"/>
    <d v="2025-01-31T00:00:00"/>
    <s v="MS Ulvund bompass. og parkering"/>
    <n v="278.35000000000002"/>
    <x v="6"/>
    <m/>
    <s v="Partiaktiviteter"/>
  </r>
  <r>
    <s v="Reisekostnad, ikke oppgavepliktig"/>
    <d v="2025-01-31T00:00:00"/>
    <s v="M. Andersen t/r Finnsnes-Tromsø 31jan-2feb"/>
    <n v="2303"/>
    <x v="6"/>
    <m/>
    <s v="Partiaktiviteter"/>
  </r>
  <r>
    <s v="Reisekostnad, ikke oppgavepliktig"/>
    <d v="2025-01-31T00:00:00"/>
    <s v="S. Pettersen t/r Tromsø-Harstad 31.jan-2.feb. "/>
    <n v="1319"/>
    <x v="6"/>
    <m/>
    <s v="Partiaktiviteter"/>
  </r>
  <r>
    <s v="Reisekostnad, ikke oppgavepliktig"/>
    <d v="2025-01-31T00:00:00"/>
    <s v="RHO reisemat ifm årsmøte"/>
    <n v="169"/>
    <x v="6"/>
    <m/>
    <s v="Partiaktiviteter"/>
  </r>
  <r>
    <s v="Reisekostnad, ikke oppgavepliktig"/>
    <d v="2025-02-01T00:00:00"/>
    <s v="B. Hoel hurtigbåt med B. Bråthen 1-2 febr."/>
    <n v="772"/>
    <x v="6"/>
    <m/>
    <s v="Partiaktiviteter"/>
  </r>
  <r>
    <s v="Reisekostnad, ikke oppgavepliktig"/>
    <d v="2025-02-01T00:00:00"/>
    <s v="B.A. Saus t/r Tromsø-Harstad båt 1-2. feb."/>
    <n v="654"/>
    <x v="6"/>
    <m/>
    <s v="Partiaktiviteter"/>
  </r>
  <r>
    <s v="Reisekostnad, ikke oppgavepliktig"/>
    <d v="2025-02-01T00:00:00"/>
    <s v="S. Valkoinen t/r Tromsø-Harstad 1-2. feb."/>
    <n v="566"/>
    <x v="6"/>
    <m/>
    <s v="Partiaktiviteter"/>
  </r>
  <r>
    <s v="Reisekostnad, ikke oppgavepliktig"/>
    <d v="2025-02-02T00:00:00"/>
    <s v="M. Bilden Oslo-Harstad 31. januar"/>
    <n v="3454"/>
    <x v="6"/>
    <m/>
    <s v="Partiaktiviteter"/>
  </r>
  <r>
    <s v="Reisekostnad, ikke oppgavepliktig"/>
    <d v="2025-02-02T00:00:00"/>
    <s v="M-L Løchen t/r Tromsø-Harstad 1-2. feb."/>
    <n v="1042"/>
    <x v="6"/>
    <m/>
    <s v="Partiaktiviteter"/>
  </r>
  <r>
    <s v="Reisekostnad, ikke oppgavepliktig"/>
    <d v="2025-02-03T00:00:00"/>
    <s v="RHO Evenes-H.våg 2. feb."/>
    <n v="2174"/>
    <x v="6"/>
    <m/>
    <s v="Partiaktiviteter"/>
  </r>
  <r>
    <s v="Reisekostnad, ikke oppgavepliktig"/>
    <d v="2025-02-03T00:00:00"/>
    <s v="RHO mat Evenes lufthavn 2. feb."/>
    <n v="244"/>
    <x v="6"/>
    <m/>
    <s v="Partiaktiviteter"/>
  </r>
  <r>
    <s v="Reisekostnad, ikke oppgavepliktig"/>
    <d v="2025-02-10T00:00:00"/>
    <s v="Årsmøte Quality Hotel Harstad 31jan-1feb"/>
    <n v="114635"/>
    <x v="6"/>
    <m/>
    <s v="Partiaktiviteter"/>
  </r>
  <r>
    <s v="Reisekostnad, ikke oppgavepliktig"/>
    <d v="2025-02-11T00:00:00"/>
    <s v="Bi Haavind t/r Tromsø-Harstad 1-2. feb."/>
    <n v="566"/>
    <x v="6"/>
    <m/>
    <s v="Partiaktiviteter"/>
  </r>
  <r>
    <s v="Reisekostnad, ikke oppgavepliktig"/>
    <d v="2025-02-11T00:00:00"/>
    <s v="G. G. Johansen t/r Tromsø-Harstad 31jan-2feb"/>
    <n v="869"/>
    <x v="6"/>
    <m/>
    <s v="Partiaktiviteter"/>
  </r>
  <r>
    <s v="Reisekostnad, ikke oppgavepliktig"/>
    <d v="2025-02-11T00:00:00"/>
    <s v="T.L.J.Ø. Midtgaard Scandic Harstad 30jan-1feb"/>
    <n v="4298"/>
    <x v="6"/>
    <m/>
    <s v="Partiaktiviteter"/>
  </r>
  <r>
    <s v="Reisekostnad, ikke oppgavepliktig"/>
    <d v="2025-02-20T00:00:00"/>
    <s v="KE Ludvigsen t/r Bardufoss-Oslo 13-16 mars"/>
    <n v="3878"/>
    <x v="7"/>
    <m/>
    <s v="Partiaktiviteter"/>
  </r>
  <r>
    <s v="Reisekostnad, ikke oppgavepliktig"/>
    <d v="2025-02-20T00:00:00"/>
    <s v="EM Ervik t/r Lofoten-Oslo 13-16. mars"/>
    <n v="4128"/>
    <x v="7"/>
    <m/>
    <s v="Partiaktiviteter"/>
  </r>
  <r>
    <s v="Reisekostnad, ikke oppgavepliktig"/>
    <d v="2025-02-21T00:00:00"/>
    <s v="Ervik og Ludvigsen Smarthotel Oslo 13-16. mars"/>
    <n v="5940"/>
    <x v="7"/>
    <m/>
    <s v="Partiaktiviteter"/>
  </r>
  <r>
    <s v="Reisekostnad, ikke oppgavepliktig"/>
    <d v="2025-02-21T00:00:00"/>
    <s v="K.E: Ludvigsen t/r Finnsnes-Harstad  1-2 feb."/>
    <n v="583"/>
    <x v="6"/>
    <m/>
    <s v="Partiaktiviteter"/>
  </r>
  <r>
    <s v="Reisekostnad, ikke oppgavepliktig"/>
    <d v="2025-02-24T00:00:00"/>
    <s v="BA Saus Smarthotel Oslo 13-16. mars"/>
    <n v="2970"/>
    <x v="7"/>
    <m/>
    <s v="Partiaktiviteter"/>
  </r>
  <r>
    <s v="Reisekostnad, ikke oppgavepliktig"/>
    <d v="2025-02-24T00:00:00"/>
    <s v="BA Saus t/r Tromsø-Oslo 13-16. mars"/>
    <n v="3428"/>
    <x v="7"/>
    <m/>
    <s v="Partiaktiviteter"/>
  </r>
  <r>
    <s v="Reisekostnad, ikke oppgavepliktig"/>
    <d v="2025-03-03T00:00:00"/>
    <s v="G. Bjørhovde t/r Tromsø-Harstad 1-2. feb."/>
    <n v="566"/>
    <x v="6"/>
    <m/>
    <s v="Partiaktiviteter"/>
  </r>
  <r>
    <s v="Reisekostnad, ikke oppgavepliktig"/>
    <d v="2025-03-12T00:00:00"/>
    <s v="PA Slettmo t/r Harstad-Finnsnes, Scandic og parkering"/>
    <n v="3100.4"/>
    <x v="6"/>
    <m/>
    <s v="Partiaktiviteter"/>
  </r>
  <r>
    <s v="Reisekostnad, ikke oppgavepliktig"/>
    <d v="2025-03-13T00:00:00"/>
    <s v="B.A. Saus t/r OSL-Oslo 13-16. mars"/>
    <n v="381"/>
    <x v="7"/>
    <m/>
    <s v="Partiaktiviteter"/>
  </r>
  <r>
    <s v="Reisekostnad, ikke oppgavepliktig"/>
    <d v="2025-03-20T00:00:00"/>
    <s v="E.M. Ervik LM t/r OSL-Oslo 13-16. mars"/>
    <n v="258"/>
    <x v="7"/>
    <m/>
    <s v="Partiaktiviteter"/>
  </r>
  <r>
    <s v="Reisekostnad, ikke oppgavepliktig"/>
    <d v="2025-04-27T00:00:00"/>
    <s v="LE Grotdal folkv.saml. 25-27. april Oslo "/>
    <n v="4321"/>
    <x v="9"/>
    <m/>
    <s v="Partiaktiviteter"/>
  </r>
  <r>
    <s v="Reklamekostnad"/>
    <d v="2025-04-30T00:00:00"/>
    <s v="Polaris 1. mai markering"/>
    <n v="4370.8500000000004"/>
    <x v="10"/>
    <m/>
    <s v="Markedsføring valgkamp"/>
  </r>
  <r>
    <s v="Gave, ikke fradragsberettiget"/>
    <d v="2025-03-10T00:00:00"/>
    <s v="AKB utlegg gave ungdommer Anna Rogde"/>
    <n v="326"/>
    <x v="6"/>
    <m/>
    <s v="Partiaktiviteter"/>
  </r>
  <r>
    <s v="Styre- og bedriftsforsamlingsmøter"/>
    <d v="2025-02-03T00:00:00"/>
    <s v="Blomster avtropp. nestleder og 1. kand. "/>
    <n v="598"/>
    <x v="11"/>
    <m/>
    <s v="Partiaktiviteter"/>
  </r>
  <r>
    <s v="Styre- og bedriftsforsamlingsmøter"/>
    <d v="2025-02-03T00:00:00"/>
    <s v="Donasjoner Redd Barna avtropp. fs.medl."/>
    <n v="1000"/>
    <x v="11"/>
    <m/>
    <s v="Partiaktiviteter"/>
  </r>
  <r>
    <s v="Styre- og bedriftsforsamlingsmøter"/>
    <d v="2025-02-03T00:00:00"/>
    <s v="RAGNAR OLSEN opptreden 1. februar"/>
    <n v="5000"/>
    <x v="6"/>
    <m/>
    <s v="Partiaktiviteter"/>
  </r>
  <r>
    <s v="Styre- og bedriftsforsamlingsmøter"/>
    <d v="2025-02-05T00:00:00"/>
    <s v="TROMS FYLKESKOMMUNE - fakturanr. 201001262"/>
    <n v="4455"/>
    <x v="6"/>
    <m/>
    <s v="Partiaktiviteter"/>
  </r>
  <r>
    <s v="Styre- og bedriftsforsamlingsmøter"/>
    <d v="2025-02-10T00:00:00"/>
    <s v="HARSTAD NORMISJON - leie Bethel 31jan-2feb"/>
    <n v="3300"/>
    <x v="6"/>
    <m/>
    <s v="Partiaktiviteter"/>
  </r>
  <r>
    <s v="Styre- og bedriftsforsamlingsmøter"/>
    <d v="2025-02-20T00:00:00"/>
    <s v="KE Ludvigsen observatør LM 2025"/>
    <n v="3870"/>
    <x v="7"/>
    <m/>
    <s v="Overføring TIL andre partiledd"/>
  </r>
  <r>
    <s v="Styre- og bedriftsforsamlingsmøter"/>
    <d v="2025-02-20T00:00:00"/>
    <s v="EM Ervik observatør LM 2025"/>
    <n v="3870"/>
    <x v="7"/>
    <m/>
    <s v="Overføring TIL andre partiledd"/>
  </r>
  <r>
    <s v="Styre- og bedriftsforsamlingsmøter"/>
    <d v="2025-03-31T00:00:00"/>
    <s v="Lunsj 65 pers. 1. og 2. februar"/>
    <n v="4000"/>
    <x v="6"/>
    <m/>
    <s v="Partiaktiviteter"/>
  </r>
  <r>
    <s v="Styre- og bedriftsforsamlingsmøter"/>
    <d v="2025-04-07T00:00:00"/>
    <s v="11 landsmøtedelegater LM 2025"/>
    <n v="77000"/>
    <x v="7"/>
    <m/>
    <s v="Overføring TIL andre partiledd"/>
  </r>
  <r>
    <s v="Styre- og bedriftsforsamlingsmøter"/>
    <d v="2025-04-30T00:00:00"/>
    <s v="Servering fylkestyremøte 3. mai"/>
    <n v="4510"/>
    <x v="12"/>
    <m/>
    <s v="Partiaktiviteter"/>
  </r>
  <r>
    <s v="Bank- og kortgebyr"/>
    <d v="2025-01-13T00:00:00"/>
    <s v="Månedsavg. SB1 m/trans"/>
    <n v="43"/>
    <x v="5"/>
    <m/>
    <s v="Administrasjon"/>
  </r>
  <r>
    <s v="Bank- og kortgebyr"/>
    <d v="2025-01-31T00:00:00"/>
    <s v="Gebyr CREMUL og varekjøp"/>
    <n v="109"/>
    <x v="13"/>
    <m/>
    <s v="Administrasjon"/>
  </r>
  <r>
    <s v="Bank- og kortgebyr"/>
    <d v="2025-02-10T00:00:00"/>
    <s v="Månedsavgift og KID-bet."/>
    <n v="18.5"/>
    <x v="13"/>
    <m/>
    <s v="Administrasjon"/>
  </r>
  <r>
    <s v="Bank- og kortgebyr"/>
    <d v="2025-02-25T00:00:00"/>
    <s v="Årsgebyr bankkort"/>
    <n v="300"/>
    <x v="13"/>
    <m/>
    <s v="Administrasjon"/>
  </r>
  <r>
    <s v="Bank- og kortgebyr"/>
    <d v="2025-02-28T00:00:00"/>
    <s v="Cremul og varekjøp februar"/>
    <n v="120.5"/>
    <x v="13"/>
    <m/>
    <s v="Administrasjon"/>
  </r>
  <r>
    <s v="Bank- og kortgebyr"/>
    <d v="2025-03-10T00:00:00"/>
    <s v="Div. betalinger og mnd.avg. bank"/>
    <n v="83"/>
    <x v="13"/>
    <m/>
    <s v="Administrasjon"/>
  </r>
  <r>
    <s v="Bank- og kortgebyr"/>
    <d v="2025-03-14T00:00:00"/>
    <s v="SB1 Regnskap betalinger januar"/>
    <n v="15"/>
    <x v="5"/>
    <m/>
    <s v="Administrasjon"/>
  </r>
  <r>
    <s v="Bank- og kortgebyr"/>
    <d v="2025-03-17T00:00:00"/>
    <s v="SB1 Regnskap betalinger februar"/>
    <n v="58.75"/>
    <x v="5"/>
    <m/>
    <s v="Administrasjon"/>
  </r>
  <r>
    <s v="Bank- og kortgebyr"/>
    <d v="2025-03-31T00:00:00"/>
    <s v="Gebyr Cremul"/>
    <n v="90"/>
    <x v="13"/>
    <m/>
    <s v="Administrasjon"/>
  </r>
  <r>
    <s v="Bank- og kortgebyr"/>
    <d v="2025-04-14T00:00:00"/>
    <s v="Gebyr bet. meld., nettbank og KID"/>
    <n v="50"/>
    <x v="13"/>
    <m/>
    <s v="Administrasjon"/>
  </r>
  <r>
    <s v="Bank- og kortgebyr"/>
    <d v="2025-04-30T00:00:00"/>
    <s v="Gebyr Cremul"/>
    <n v="90"/>
    <x v="13"/>
    <m/>
    <s v="Administrasjo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">
  <r>
    <s v="80036-2025"/>
    <n v="3420"/>
    <s v="Statsstøtte"/>
    <d v="2025-03-20T00:00:00"/>
    <s v="Statsforvalteren partistøtte 2025"/>
    <n v="-293900.64"/>
    <x v="0"/>
    <s v="Statsstøtte"/>
    <m/>
  </r>
  <r>
    <s v="50013-2025"/>
    <n v="3900"/>
    <s v="Annen driftsrelatert inntekt"/>
    <d v="2025-02-11T00:00:00"/>
    <s v="®fakturanr. 55036 - 100001 - SVs partikontor"/>
    <n v="-2190"/>
    <x v="1"/>
    <s v="Overføring FRA andre partiledd"/>
    <m/>
  </r>
  <r>
    <s v="80005-2025"/>
    <n v="3900"/>
    <s v="Annen driftsrelatert inntekt"/>
    <d v="2025-01-31T00:00:00"/>
    <s v="Tilskot fra LS til fylkeslaga 2025"/>
    <n v="-25000"/>
    <x v="2"/>
    <s v="Overføring FRA andre partiledd"/>
    <m/>
  </r>
  <r>
    <s v="50012-2025"/>
    <n v="3940"/>
    <s v="Egenandeler møter"/>
    <d v="2025-01-24T00:00:00"/>
    <s v="®fakturanr. 55035 - 100016 - Tromsø SV"/>
    <n v="-21000"/>
    <x v="3"/>
    <s v="Overføring FRA andre partiledd"/>
    <m/>
  </r>
  <r>
    <s v="50011-2025"/>
    <n v="3940"/>
    <s v="Egenandeler møter"/>
    <d v="2025-01-24T00:00:00"/>
    <s v="®fakturanr. 55034 - 100012 - Senja SV"/>
    <n v="-5600"/>
    <x v="3"/>
    <s v="Overføring FRA andre partiledd"/>
    <m/>
  </r>
  <r>
    <s v="50010-2025"/>
    <n v="3940"/>
    <s v="Egenandeler møter"/>
    <d v="2025-01-24T00:00:00"/>
    <s v="®fakturanr. 55033 - 100004 - Harstad SV"/>
    <n v="-9800"/>
    <x v="3"/>
    <s v="Overføring FRA andre partiledd"/>
    <m/>
  </r>
  <r>
    <s v="50009-2025"/>
    <n v="3940"/>
    <s v="Egenandeler møter"/>
    <d v="2025-01-24T00:00:00"/>
    <s v="®fakturanr. 55032 - 100010 - Nordreisa SV"/>
    <n v="-4200"/>
    <x v="3"/>
    <s v="Overføring FRA andre partiledd"/>
    <m/>
  </r>
  <r>
    <s v="50008-2025"/>
    <n v="3940"/>
    <s v="Egenandeler møter"/>
    <d v="2025-01-24T00:00:00"/>
    <s v="®fakturanr. 55031 - 100007 - Kvæfjord SV"/>
    <n v="-4200"/>
    <x v="3"/>
    <s v="Overføring FRA andre partiledd"/>
    <m/>
  </r>
  <r>
    <s v="50007-2025"/>
    <n v="3940"/>
    <s v="Egenandeler møter"/>
    <d v="2025-01-24T00:00:00"/>
    <s v="®fakturanr. 55030 - 100006 - Karlsøy SV"/>
    <n v="-4200"/>
    <x v="3"/>
    <s v="Overføring FRA andre partiledd"/>
    <m/>
  </r>
  <r>
    <s v="50006-2025"/>
    <n v="3940"/>
    <s v="Egenandeler møter"/>
    <d v="2025-01-24T00:00:00"/>
    <s v="®fakturanr. 55029 - 100015 - Tjeldsund SV"/>
    <n v="-1400"/>
    <x v="3"/>
    <s v="Overføring FRA andre partiledd"/>
    <m/>
  </r>
  <r>
    <s v="50005-2025"/>
    <n v="3940"/>
    <s v="Egenandeler møter"/>
    <d v="2025-01-24T00:00:00"/>
    <s v="®fakturanr. 55028 - 100015 - Tjeldsund SV"/>
    <n v="1000"/>
    <x v="3"/>
    <s v="Overføring FRA andre partiledd"/>
    <m/>
  </r>
  <r>
    <s v="50004-2025"/>
    <n v="3940"/>
    <s v="Egenandeler møter"/>
    <d v="2025-01-24T00:00:00"/>
    <s v="®fakturanr. 55027 - 100014 - Sørreisa SV "/>
    <n v="-2800"/>
    <x v="3"/>
    <s v="Overføring FRA andre partiledd"/>
    <m/>
  </r>
  <r>
    <s v="50003-2025"/>
    <n v="3940"/>
    <s v="Egenandeler møter"/>
    <d v="2025-01-24T00:00:00"/>
    <s v="®fakturanr. 55026 - 100013 - Skjervøy SV"/>
    <n v="-2800"/>
    <x v="3"/>
    <s v="Overføring FRA andre partiledd"/>
    <m/>
  </r>
  <r>
    <s v="50002-2025"/>
    <n v="3940"/>
    <s v="Egenandeler møter"/>
    <d v="2025-01-24T00:00:00"/>
    <s v="®fakturanr. 55025 - 100005 - Kåfjord SV"/>
    <n v="-2800"/>
    <x v="3"/>
    <s v="Overføring FRA andre partiledd"/>
    <m/>
  </r>
  <r>
    <s v="50001-2025"/>
    <n v="3940"/>
    <s v="Egenandeler møter"/>
    <d v="2025-01-24T00:00:00"/>
    <s v="®fakturanr. 55024 - 100003 - Balsfjord SV "/>
    <n v="-2800"/>
    <x v="3"/>
    <s v="Overføring FRA andre partiledd"/>
    <m/>
  </r>
  <r>
    <s v="50000-2025"/>
    <n v="3940"/>
    <s v="Egenandeler møter"/>
    <d v="2025-01-24T00:00:00"/>
    <s v="®fakturanr. 55023 - 100015 - Tjeldsund SV"/>
    <n v="-1000"/>
    <x v="3"/>
    <s v="Overføring FRA andre partiledd"/>
    <m/>
  </r>
  <r>
    <s v="80003-2025"/>
    <n v="3942"/>
    <s v="Partiskatt"/>
    <d v="2025-01-20T00:00:00"/>
    <s v="Parabaran Rajalingam partiskatt"/>
    <n v="-3000"/>
    <x v="2"/>
    <s v="Private gaver og partiskatt"/>
    <m/>
  </r>
  <r>
    <s v="80107-2025"/>
    <n v="3943"/>
    <s v="Gaver"/>
    <d v="2025-08-22T00:00:00"/>
    <s v="Gave AKG Vipps 20. aug"/>
    <n v="-100"/>
    <x v="2"/>
    <s v="Private gaver og partiskatt"/>
    <m/>
  </r>
  <r>
    <s v="80106-2025"/>
    <n v="3943"/>
    <s v="Gaver"/>
    <d v="2025-08-14T00:00:00"/>
    <s v="Org.fondet - vk kick-off 3-4. mai"/>
    <n v="-15000"/>
    <x v="1"/>
    <s v="Overføring FRA andre partiledd"/>
    <m/>
  </r>
  <r>
    <s v="80079-2025"/>
    <n v="3943"/>
    <s v="Gaver"/>
    <d v="2025-07-28T00:00:00"/>
    <s v="Andel Vipps-gaver 1. halvår"/>
    <n v="-75"/>
    <x v="2"/>
    <s v="Overføring FRA andre partiledd"/>
    <m/>
  </r>
  <r>
    <s v="80066-2025"/>
    <n v="3943"/>
    <s v="Gaver"/>
    <d v="2025-06-13T00:00:00"/>
    <s v="Valgkampmillionen SV sentralt"/>
    <n v="-50000"/>
    <x v="2"/>
    <s v="Overføring FRA andre partiledd"/>
    <m/>
  </r>
  <r>
    <s v="80050-2025"/>
    <n v="3943"/>
    <s v="Gaver"/>
    <d v="2025-04-08T00:00:00"/>
    <s v="Ekstra tilskudd 2025 fra landsstyret                                      25.000,00, OVERFØRT Fra: SV - SOSIALISTIS"/>
    <n v="-25000"/>
    <x v="1"/>
    <s v="Overføring FRA andre partiledd"/>
    <m/>
  </r>
  <r>
    <s v="60089-2025"/>
    <n v="5400"/>
    <s v="Arbeidsgiveravgift "/>
    <d v="2025-05-05T00:00:00"/>
    <s v="Skatteetaten AGA årsmøteservering"/>
    <n v="408"/>
    <x v="4"/>
    <s v="Partiaktiviteter"/>
    <m/>
  </r>
  <r>
    <s v="60023-2025"/>
    <n v="5990"/>
    <s v="Annen personalkostnad"/>
    <d v="2025-03-10T00:00:00"/>
    <s v="Andel FINN-annonse ny fylkessekr."/>
    <n v="8062.5"/>
    <x v="5"/>
    <s v="Overføring TIL andre partiledd"/>
    <m/>
  </r>
  <r>
    <s v="60078-2025"/>
    <n v="6420"/>
    <s v="Leie datasystemer"/>
    <d v="2025-08-28T00:00:00"/>
    <s v="SB1 regnskap juli"/>
    <n v="476.25"/>
    <x v="6"/>
    <s v="Administrasjon"/>
    <m/>
  </r>
  <r>
    <s v="60066-2025"/>
    <n v="6420"/>
    <s v="Leie datasystemer"/>
    <d v="2025-07-23T00:00:00"/>
    <s v="SB1 Regnskap juni"/>
    <n v="480"/>
    <x v="6"/>
    <s v="Administrasjon"/>
    <m/>
  </r>
  <r>
    <s v="60060-2025"/>
    <n v="6420"/>
    <s v="Leie datasystemer"/>
    <d v="2025-06-24T00:00:00"/>
    <s v="SB1 Regnskap mai"/>
    <n v="558.75"/>
    <x v="6"/>
    <s v="Administrasjon"/>
    <m/>
  </r>
  <r>
    <s v="60058-2025"/>
    <n v="6420"/>
    <s v="Leie datasystemer"/>
    <d v="2025-06-16T00:00:00"/>
    <s v="Tastatur og mus - fylkessekretær"/>
    <n v="1948"/>
    <x v="6"/>
    <s v="Administrasjon"/>
    <s v="Kostnadsdeling Finnmark SV"/>
  </r>
  <r>
    <s v="60054-2025"/>
    <n v="6420"/>
    <s v="Leie datasystemer"/>
    <d v="2025-05-31T00:00:00"/>
    <s v="SB1 Regnskap april"/>
    <n v="472.5"/>
    <x v="6"/>
    <s v="Administrasjon"/>
    <m/>
  </r>
  <r>
    <s v="60040-2025"/>
    <n v="6420"/>
    <s v="Leie datasystemer"/>
    <d v="2025-04-30T00:00:00"/>
    <s v="SB1 Regnskap mars"/>
    <n v="492.5"/>
    <x v="6"/>
    <s v="Administrasjon"/>
    <m/>
  </r>
  <r>
    <s v="60026-2025"/>
    <n v="6420"/>
    <s v="Leie datasystemer"/>
    <d v="2025-03-17T00:00:00"/>
    <s v="SB1 Regnskap februar"/>
    <n v="492.5"/>
    <x v="6"/>
    <s v="Administrasjon"/>
    <m/>
  </r>
  <r>
    <s v="60027-2025"/>
    <n v="6420"/>
    <s v="Leie datasystemer"/>
    <d v="2025-03-14T00:00:00"/>
    <s v="SB1 Regnskap januar"/>
    <n v="455"/>
    <x v="6"/>
    <s v="Administrasjon"/>
    <m/>
  </r>
  <r>
    <s v="60062-2025"/>
    <n v="6551"/>
    <s v="Datautstyr"/>
    <d v="2025-07-21T00:00:00"/>
    <s v="EWB utlegg forgrening"/>
    <n v="129.9"/>
    <x v="6"/>
    <s v="Administrasjon"/>
    <m/>
  </r>
  <r>
    <s v="60053-2025"/>
    <n v="6551"/>
    <s v="Datautstyr"/>
    <d v="2025-05-28T00:00:00"/>
    <s v="Andel PC-skjerm og webcam"/>
    <n v="2248.0700000000002"/>
    <x v="5"/>
    <s v="Overføring TIL andre partiledd"/>
    <m/>
  </r>
  <r>
    <s v="60050-2025"/>
    <n v="6551"/>
    <s v="Datautstyr"/>
    <d v="2025-05-12T00:00:00"/>
    <s v="Andel KS MacBook Air 13&quot; G. Skjold"/>
    <n v="7559.38"/>
    <x v="5"/>
    <s v="Overføring TIL andre partiledd"/>
    <m/>
  </r>
  <r>
    <s v="60067-2025"/>
    <n v="6705"/>
    <s v="Regnskapshonorar"/>
    <d v="2025-07-25T00:00:00"/>
    <s v="Regnskap 1. halvår"/>
    <n v="28291"/>
    <x v="6"/>
    <s v="Administrasjon"/>
    <m/>
  </r>
  <r>
    <s v="60068-2025"/>
    <n v="6780"/>
    <s v="Lønn ved faktura"/>
    <d v="2025-08-07T00:00:00"/>
    <s v="Fylkessekr.ordn. januar-april"/>
    <n v="83067"/>
    <x v="5"/>
    <s v="Overføring TIL andre partiledd"/>
    <m/>
  </r>
  <r>
    <s v="60029-2025"/>
    <n v="6780"/>
    <s v="Lønn ved faktura"/>
    <d v="2025-03-28T00:00:00"/>
    <s v="Andel RHO 9 timer LM 2025"/>
    <n v="1671.75"/>
    <x v="5"/>
    <s v="Overføring TIL andre partiledd"/>
    <m/>
  </r>
  <r>
    <s v="60022-2025"/>
    <n v="6780"/>
    <s v="Lønn ved faktura"/>
    <d v="2025-03-11T00:00:00"/>
    <s v="RHO søndagsarbeid 2. februar"/>
    <n v="3567"/>
    <x v="4"/>
    <s v="Overføring TIL andre partiledd"/>
    <m/>
  </r>
  <r>
    <s v="60000-2025"/>
    <n v="6790"/>
    <s v="Annen fremmed tjeneste"/>
    <d v="2025-01-08T00:00:00"/>
    <s v="Harstad Havbadstue 31. mars"/>
    <n v="5000"/>
    <x v="4"/>
    <s v="Partiaktiviteter"/>
    <m/>
  </r>
  <r>
    <s v="60094-2025"/>
    <n v="6820"/>
    <s v="Trykksak"/>
    <d v="2025-08-15T00:00:00"/>
    <s v="A5 fylkesløpeseddel fratrekk ref. fakt. 76903"/>
    <n v="10118.75"/>
    <x v="7"/>
    <s v="Markedsføring valgkamp"/>
    <m/>
  </r>
  <r>
    <s v="60069-2025"/>
    <n v="6820"/>
    <s v="Trykksak"/>
    <d v="2025-06-27T00:00:00"/>
    <s v="10 000 løpesedler"/>
    <n v="18843.75"/>
    <x v="7"/>
    <s v="Valgkampkostnader (andre)"/>
    <m/>
  </r>
  <r>
    <s v="60088-2025"/>
    <n v="6860"/>
    <s v="Møte, kurs, oppdatering o.l. "/>
    <d v="2025-08-07T00:00:00"/>
    <s v="Servering møte med PJS 7. aug."/>
    <n v="2085"/>
    <x v="7"/>
    <s v="Valgkampkostnader (andre)"/>
    <m/>
  </r>
  <r>
    <s v="60070-2025"/>
    <n v="6860"/>
    <s v="Møte, kurs, oppdatering o.l. "/>
    <d v="2025-08-25T00:00:00"/>
    <s v="Mitra servering fs-møte 22. aug."/>
    <n v="2228"/>
    <x v="8"/>
    <s v="Partiaktiviteter"/>
    <m/>
  </r>
  <r>
    <s v="60063-2025"/>
    <n v="6860"/>
    <s v="Møte, kurs, oppdatering o.l. "/>
    <d v="2025-07-21T00:00:00"/>
    <s v="EWB utlegg frokostmøte Fagforbundet Troms 24jun"/>
    <n v="373.34"/>
    <x v="7"/>
    <s v="Valgkampkostnader (andre)"/>
    <m/>
  </r>
  <r>
    <s v="80071-2025"/>
    <n v="6860"/>
    <s v="Møte, kurs, oppdatering o.l. "/>
    <d v="2025-07-01T00:00:00"/>
    <s v="ALB delt.avg. Riddu Riđđu Festivála 30. juni"/>
    <n v="2000"/>
    <x v="7"/>
    <s v="Valgkampkostnader (andre)"/>
    <m/>
  </r>
  <r>
    <s v="60065-2025"/>
    <n v="6860"/>
    <s v="Møte, kurs, oppdatering o.l. "/>
    <d v="2025-06-28T00:00:00"/>
    <s v="Dagbillett Landbruksmessa 28. juni"/>
    <n v="175"/>
    <x v="7"/>
    <s v="Valgkampkostnader (andre)"/>
    <m/>
  </r>
  <r>
    <s v="60055-2025"/>
    <n v="6860"/>
    <s v="Møte, kurs, oppdatering o.l. "/>
    <d v="2025-05-28T00:00:00"/>
    <s v="Servering 1. kandidat møte Harstad"/>
    <n v="818"/>
    <x v="7"/>
    <s v="Valgkampkostnader (andre)"/>
    <m/>
  </r>
  <r>
    <s v="60041-2025"/>
    <n v="6860"/>
    <s v="Møte, kurs, oppdatering o.l. "/>
    <d v="2025-03-27T00:00:00"/>
    <s v="M. Bilden delt.avg. SVs høstkonferanse 2024"/>
    <n v="500"/>
    <x v="9"/>
    <s v="Overføring TIL andre partiledd"/>
    <m/>
  </r>
  <r>
    <s v="60037-2025"/>
    <n v="6860"/>
    <s v="Møte, kurs, oppdatering o.l. "/>
    <d v="2025-05-05T00:00:00"/>
    <s v="Pastafabrikken vk-samling 3. mai"/>
    <n v="15817"/>
    <x v="7"/>
    <s v="Valgkampkostnader (andre)"/>
    <m/>
  </r>
  <r>
    <s v="60017-2025"/>
    <n v="6860"/>
    <s v="Møte, kurs, oppdatering o.l. "/>
    <d v="2025-02-22T00:00:00"/>
    <s v="B.A. Saus observatør LM 14-16. mars"/>
    <n v="3870"/>
    <x v="9"/>
    <s v="Partiaktiviteter"/>
    <m/>
  </r>
  <r>
    <s v="80113-2025"/>
    <n v="6940"/>
    <s v="Porto"/>
    <d v="2025-09-18T00:00:00"/>
    <s v="Pliktavlevering valgkampmateriell"/>
    <n v="38"/>
    <x v="7"/>
    <s v="Valgkampkostnader (andre)"/>
    <m/>
  </r>
  <r>
    <s v="80085-2025"/>
    <n v="6940"/>
    <s v="Porto"/>
    <d v="2025-08-01T00:00:00"/>
    <s v="MS FJORDDRONNINGEN frakt vk-materiell"/>
    <n v="180"/>
    <x v="7"/>
    <s v="Valgkampkostnader (andre)"/>
    <m/>
  </r>
  <r>
    <s v="80078-2025"/>
    <n v="6940"/>
    <s v="Porto"/>
    <d v="2025-07-23T00:00:00"/>
    <s v="Hjemlev. vk-pakke P. Rajalingam"/>
    <n v="100"/>
    <x v="7"/>
    <s v="Valgkampkostnader (andre)"/>
    <m/>
  </r>
  <r>
    <s v="80076-2025"/>
    <n v="6940"/>
    <s v="Porto"/>
    <d v="2025-07-03T00:00:00"/>
    <s v="Frakt trykksaker fra SVs nettbutikk"/>
    <n v="40"/>
    <x v="6"/>
    <s v="Administrasjon"/>
    <m/>
  </r>
  <r>
    <s v="60091-2025"/>
    <n v="7100"/>
    <s v="Bilgodtgjørelse, oppgavepliktig"/>
    <d v="2025-08-16T00:00:00"/>
    <s v="Nicoline HE t/r Finnsnes-Skjervøy 15-16 aug "/>
    <n v="1820"/>
    <x v="7"/>
    <s v="Valgkampkostnader (andre)"/>
    <m/>
  </r>
  <r>
    <s v="60082-2025"/>
    <n v="7100"/>
    <s v="Bilgodtgjørelse, oppgavepliktig"/>
    <d v="2025-08-24T00:00:00"/>
    <s v="TLJØM Karlsøy-Finnsnes 22. aug."/>
    <n v="770"/>
    <x v="8"/>
    <s v="Partiaktiviteter"/>
    <m/>
  </r>
  <r>
    <s v="60083-2025"/>
    <n v="7100"/>
    <s v="Bilgodtgjørelse, oppgavepliktig"/>
    <d v="2025-08-24T00:00:00"/>
    <s v="ABN t/r Kvæfjord-Finnsnes delvis med ASB"/>
    <n v="1839.9"/>
    <x v="8"/>
    <s v="Partiaktiviteter"/>
    <m/>
  </r>
  <r>
    <s v="60084-2025"/>
    <n v="7100"/>
    <s v="Bilgodtgjørelse, oppgavepliktig"/>
    <d v="2025-07-12T00:00:00"/>
    <s v="ASB t/r Harstad-St.slett-Mannd. 8-12. juli"/>
    <n v="2683.45"/>
    <x v="7"/>
    <s v="Valgkampkostnader (andre)"/>
    <m/>
  </r>
  <r>
    <s v="60085-2025"/>
    <n v="7100"/>
    <s v="Bilgodtgjørelse, oppgavepliktig"/>
    <d v="2025-08-10T00:00:00"/>
    <s v="ASB t/r H.stad-F.nes-G.stad 9-10. aug."/>
    <n v="2070.6"/>
    <x v="7"/>
    <s v="Valgkampkostnader (andre)"/>
    <m/>
  </r>
  <r>
    <s v="60086-2025"/>
    <n v="7100"/>
    <s v="Bilgodtgjørelse, oppgavepliktig"/>
    <d v="2025-05-07T00:00:00"/>
    <s v="ASB t/r Harstad-Tovik med PJS"/>
    <n v="340"/>
    <x v="7"/>
    <s v="Valgkampkostnader (andre)"/>
    <m/>
  </r>
  <r>
    <s v="60077-2025"/>
    <n v="7100"/>
    <s v="Bilgodtgjørelse, oppgavepliktig"/>
    <d v="2025-08-31T00:00:00"/>
    <s v="ALB Harstad-S.moen med pass. 31. aug."/>
    <n v="634.5"/>
    <x v="7"/>
    <s v="Valgkampkostnader (andre)"/>
    <m/>
  </r>
  <r>
    <s v="60077-2025"/>
    <n v="7100"/>
    <s v="Bilgodtgjørelse, oppgavepliktig"/>
    <d v="2025-08-31T00:00:00"/>
    <s v="ALB S.moen-Harstad uten pass. 31. aug."/>
    <n v="493.5"/>
    <x v="7"/>
    <s v="Valgkampkostnader (andre)"/>
    <m/>
  </r>
  <r>
    <s v="60065-2025"/>
    <n v="7100"/>
    <s v="Bilgodtgjørelse, oppgavepliktig"/>
    <d v="2025-06-28T00:00:00"/>
    <s v="AKB t/r Harstad-Storsteinnes 28. juni"/>
    <n v="1505"/>
    <x v="7"/>
    <s v="Valgkampkostnader (andre)"/>
    <m/>
  </r>
  <r>
    <s v="60042-2025"/>
    <n v="7100"/>
    <s v="Bilgodtgjørelse, oppgavepliktig"/>
    <d v="2025-05-23T00:00:00"/>
    <s v="AB Nilsen t/r Dalsnes-Harstad 3-4. mai"/>
    <n v="147"/>
    <x v="7"/>
    <s v="Valgkampkostnader (andre)"/>
    <m/>
  </r>
  <r>
    <s v="60045-2025"/>
    <n v="7100"/>
    <s v="Bilgodtgjørelse, oppgavepliktig"/>
    <d v="2025-05-03T00:00:00"/>
    <s v="FH Henriksen Manndalen-Tromsø 3-4. mai "/>
    <n v="1008"/>
    <x v="7"/>
    <s v="Valgkampkostnader (andre)"/>
    <m/>
  </r>
  <r>
    <s v="60046-2025"/>
    <n v="7100"/>
    <s v="Bilgodtgjørelse, oppgavepliktig"/>
    <d v="2025-05-23T00:00:00"/>
    <s v="FH Henriksen t/r Olmmáivággi - Tromsø 31jan-2feb"/>
    <n v="1008"/>
    <x v="4"/>
    <s v="Partiaktiviteter"/>
    <m/>
  </r>
  <r>
    <s v="60035-2025"/>
    <n v="7100"/>
    <s v="Bilgodtgjørelse, oppgavepliktig"/>
    <d v="2025-04-27T00:00:00"/>
    <s v="LE Grotdal t/r hjem-Evenes 25-27. april"/>
    <n v="266"/>
    <x v="10"/>
    <s v="Partiaktiviteter"/>
    <m/>
  </r>
  <r>
    <s v="60028-2025"/>
    <n v="7100"/>
    <s v="Bilgodtgjørelse, oppgavepliktig"/>
    <d v="2025-03-20T00:00:00"/>
    <s v="E. M. Ervik LM t/r hjem-Evenes "/>
    <n v="315"/>
    <x v="11"/>
    <s v="Partiaktiviteter"/>
    <m/>
  </r>
  <r>
    <s v="60031-2025"/>
    <n v="7100"/>
    <s v="Bilgodtgjørelse, oppgavepliktig"/>
    <d v="2025-02-01T00:00:00"/>
    <s v="B. Hoel med B. Bråthen hjem B.botn 1-2 febr."/>
    <n v="297"/>
    <x v="4"/>
    <s v="Partiaktiviteter"/>
    <m/>
  </r>
  <r>
    <s v="60025-2025"/>
    <n v="7100"/>
    <s v="Bilgodtgjørelse, oppgavepliktig"/>
    <d v="2025-03-12T00:00:00"/>
    <s v="SAB Jenssen t/r hjem-Harstad 31jan-2feb med E. Tobiassen"/>
    <n v="2179.5"/>
    <x v="4"/>
    <s v="Partiaktiviteter"/>
    <m/>
  </r>
  <r>
    <s v="60019-2025"/>
    <n v="7100"/>
    <s v="Bilgodtgjørelse, oppgavepliktig"/>
    <d v="2025-01-31T00:00:00"/>
    <s v="MS Ulvund t/r Old-Harstad med LM Nilsen "/>
    <n v="3006"/>
    <x v="4"/>
    <s v="Partiaktiviteter"/>
    <m/>
  </r>
  <r>
    <s v="60018-2025"/>
    <n v="7100"/>
    <s v="Bilgodtgjørelse, oppgavepliktig"/>
    <d v="2025-02-26T00:00:00"/>
    <s v="PS Mathiesen t/r Skjervøy-Harstad 31jan-2feb 2 pass."/>
    <n v="4422"/>
    <x v="9"/>
    <s v="Partiaktiviteter"/>
    <m/>
  </r>
  <r>
    <s v="60014-2025"/>
    <n v="7100"/>
    <s v="Bilgodtgjørelse, oppgavepliktig"/>
    <d v="2025-02-20T00:00:00"/>
    <s v="P. Rajalingam m/pass. t/r Hansnes-Harstad 31jan-2feb"/>
    <n v="3210"/>
    <x v="4"/>
    <s v="Partiaktiviteter"/>
    <m/>
  </r>
  <r>
    <s v="60081-2025"/>
    <n v="7140"/>
    <s v="Reisekostnad, ikke oppgavepliktig"/>
    <d v="2025-08-23T00:00:00"/>
    <s v="GS Tromsø-Finnsnes 23. aug."/>
    <n v="137"/>
    <x v="8"/>
    <s v="Partiaktiviteter"/>
    <m/>
  </r>
  <r>
    <s v="60082-2025"/>
    <n v="7140"/>
    <s v="Reisekostnad, ikke oppgavepliktig"/>
    <d v="2025-08-24T00:00:00"/>
    <s v="TLJØM buss Senja-Tromsø 24. aug."/>
    <n v="288"/>
    <x v="8"/>
    <s v="Partiaktiviteter"/>
    <m/>
  </r>
  <r>
    <s v="60082-2025"/>
    <n v="7140"/>
    <s v="Reisekostnad, ikke oppgavepliktig"/>
    <d v="2025-08-24T00:00:00"/>
    <s v="TLJØM hotell Finnsnes 22-24. aug."/>
    <n v="3598"/>
    <x v="8"/>
    <s v="Partiaktiviteter"/>
    <m/>
  </r>
  <r>
    <s v="60087-2025"/>
    <n v="7140"/>
    <s v="Reisekostnad, ikke oppgavepliktig"/>
    <d v="2025-08-24T00:00:00"/>
    <s v="RSM t/r Tromsø-Finnsnes 23-24. aug."/>
    <n v="425"/>
    <x v="8"/>
    <s v="Partiaktiviteter"/>
    <m/>
  </r>
  <r>
    <s v="60076-2025"/>
    <n v="7140"/>
    <s v="Reisekostnad, ikke oppgavepliktig"/>
    <d v="2025-08-24T00:00:00"/>
    <s v="ALB båt Harstad-Finnsnes 22. aug."/>
    <n v="406"/>
    <x v="8"/>
    <s v="Partiaktiviteter"/>
    <m/>
  </r>
  <r>
    <s v="60079-2025"/>
    <n v="7140"/>
    <s v="Reisekostnad, ikke oppgavepliktig"/>
    <d v="2025-08-29T00:00:00"/>
    <s v="Comfort Hotel Finnsnes 22-24 august"/>
    <n v="12240"/>
    <x v="8"/>
    <s v="Partiaktiviteter"/>
    <m/>
  </r>
  <r>
    <s v="60072-2025"/>
    <n v="7140"/>
    <s v="Reisekostnad, ikke oppgavepliktig"/>
    <d v="2025-06-21T00:00:00"/>
    <s v="PJS t/r Tromsø-Br.botn 21. juni"/>
    <n v="434"/>
    <x v="7"/>
    <s v="Valgkampkostnader (andre)"/>
    <m/>
  </r>
  <r>
    <s v="60074-2025"/>
    <n v="7140"/>
    <s v="Reisekostnad, ikke oppgavepliktig"/>
    <d v="2025-05-28T00:00:00"/>
    <s v="PJS Tromsø-Harstad 28. mai"/>
    <n v="672"/>
    <x v="7"/>
    <s v="Valgkampkostnader (andre)"/>
    <m/>
  </r>
  <r>
    <s v="60075-2025"/>
    <n v="7140"/>
    <s v="Reisekostnad, ikke oppgavepliktig"/>
    <d v="2025-08-07T00:00:00"/>
    <s v="PJS t/r Tromsø-Harstad 6-7 aug."/>
    <n v="1210"/>
    <x v="7"/>
    <s v="Valgkampkostnader (andre)"/>
    <m/>
  </r>
  <r>
    <s v="60071-2025"/>
    <n v="7140"/>
    <s v="Reisekostnad, ikke oppgavepliktig"/>
    <d v="2025-06-21T00:00:00"/>
    <s v="PJS t/r Tromsø-Harstad 24. juli"/>
    <n v="434"/>
    <x v="7"/>
    <s v="Valgkampkostnader (andre)"/>
    <m/>
  </r>
  <r>
    <s v="60061-2025"/>
    <n v="7140"/>
    <s v="Reisekostnad, ikke oppgavepliktig"/>
    <d v="2025-06-25T00:00:00"/>
    <s v="Smarthotel Tromsø 2-4. mai kick-off"/>
    <n v="13900"/>
    <x v="7"/>
    <s v="Valgkampkostnader (andre)"/>
    <m/>
  </r>
  <r>
    <s v="60059-2025"/>
    <n v="7140"/>
    <s v="Reisekostnad, ikke oppgavepliktig"/>
    <d v="2025-06-20T00:00:00"/>
    <s v="Rita og Pål Mathiesen t/r Skjervøy-Tromsø 2-4 mai"/>
    <n v="918"/>
    <x v="7"/>
    <m/>
    <m/>
  </r>
  <r>
    <s v="60042-2025"/>
    <n v="7140"/>
    <s v="Reisekostnad, ikke oppgavepliktig"/>
    <d v="2025-05-23T00:00:00"/>
    <s v="AB Nilsen t/r Harstad-Tromsø 3-4. mai"/>
    <n v="1344"/>
    <x v="7"/>
    <s v="Valgkampkostnader (andre)"/>
    <m/>
  </r>
  <r>
    <s v="60043-2025"/>
    <n v="7140"/>
    <s v="Reisekostnad, ikke oppgavepliktig"/>
    <d v="2025-05-23T00:00:00"/>
    <s v="A Løkholm-Båtnes t/r Harestad-Tromsø 2-4. mai"/>
    <n v="1344"/>
    <x v="7"/>
    <s v="Valgkampkostnader (andre)"/>
    <m/>
  </r>
  <r>
    <s v="60044-2025"/>
    <n v="7140"/>
    <s v="Reisekostnad, ikke oppgavepliktig"/>
    <d v="2025-05-23T00:00:00"/>
    <s v="B. Hoel og SA Berg t/r Finnsnes-Tromsø  3-4. mai"/>
    <n v="904"/>
    <x v="7"/>
    <s v="Valgkampkostnader (andre)"/>
    <m/>
  </r>
  <r>
    <s v="60046-2025"/>
    <n v="7140"/>
    <s v="Reisekostnad, ikke oppgavepliktig"/>
    <d v="2025-05-23T00:00:00"/>
    <s v="FH Henriksen t/r Tromsø - Harstad 31jan-2feb"/>
    <n v="1319"/>
    <x v="4"/>
    <s v="Partiaktiviteter"/>
    <m/>
  </r>
  <r>
    <s v="60047-2025"/>
    <n v="7140"/>
    <s v="Reisekostnad, ikke oppgavepliktig"/>
    <d v="2025-05-23T00:00:00"/>
    <s v="HB Mäntykoski t/r Harestad-Tromsø 3-4. mai"/>
    <n v="346"/>
    <x v="7"/>
    <s v="Valgkampkostnader (andre)"/>
    <m/>
  </r>
  <r>
    <s v="60048-2025"/>
    <n v="7140"/>
    <s v="Reisekostnad, ikke oppgavepliktig"/>
    <d v="2025-05-03T00:00:00"/>
    <s v="MS Ulvund vk kick-off Tromsø 3-4. mai"/>
    <n v="384"/>
    <x v="7"/>
    <s v="Valgkampkostnader (andre)"/>
    <m/>
  </r>
  <r>
    <s v="60049-2025"/>
    <n v="7140"/>
    <s v="Reisekostnad, ikke oppgavepliktig"/>
    <d v="2025-05-23T00:00:00"/>
    <s v="PJS FInnsnes og Tjeldsund 25apr, 7-8mai"/>
    <n v="1974"/>
    <x v="9"/>
    <s v="Partiaktiviteter"/>
    <m/>
  </r>
  <r>
    <s v="60035-2025"/>
    <n v="7140"/>
    <s v="Reisekostnad, ikke oppgavepliktig"/>
    <d v="2025-04-27T00:00:00"/>
    <s v="LE Grotdal folkv.saml. 25-27. april Oslo "/>
    <n v="4321"/>
    <x v="10"/>
    <s v="Partiaktiviteter"/>
    <m/>
  </r>
  <r>
    <s v="60033-2025"/>
    <n v="7140"/>
    <s v="Reisekostnad, ikke oppgavepliktig"/>
    <d v="2025-03-13T00:00:00"/>
    <s v="B.A. Saus t/r OSL-Oslo 13-16. mars"/>
    <n v="381"/>
    <x v="11"/>
    <s v="Partiaktiviteter"/>
    <m/>
  </r>
  <r>
    <s v="60028-2025"/>
    <n v="7140"/>
    <s v="Reisekostnad, ikke oppgavepliktig"/>
    <d v="2025-03-20T00:00:00"/>
    <s v="E.M. Ervik LM t/r OSL-Oslo 13-16. mars"/>
    <n v="258"/>
    <x v="11"/>
    <s v="Partiaktiviteter"/>
    <m/>
  </r>
  <r>
    <s v="60030-2025"/>
    <n v="7140"/>
    <s v="Reisekostnad, ikke oppgavepliktig"/>
    <d v="2025-02-02T00:00:00"/>
    <s v="M. Bilden Oslo-Harstad 31. januar"/>
    <n v="3454"/>
    <x v="4"/>
    <s v="Partiaktiviteter"/>
    <m/>
  </r>
  <r>
    <s v="60031-2025"/>
    <n v="7140"/>
    <s v="Reisekostnad, ikke oppgavepliktig"/>
    <d v="2025-02-01T00:00:00"/>
    <s v="B. Hoel hurtigbåt med B. Bråthen 1-2 febr."/>
    <n v="772"/>
    <x v="4"/>
    <s v="Partiaktiviteter"/>
    <m/>
  </r>
  <r>
    <s v="60024-2025"/>
    <n v="7140"/>
    <s v="Reisekostnad, ikke oppgavepliktig"/>
    <d v="2025-03-12T00:00:00"/>
    <s v="PA Slettmo t/r Harstad-Finnsnes, Scandic og parkering"/>
    <n v="3100.4"/>
    <x v="4"/>
    <s v="Partiaktiviteter"/>
    <m/>
  </r>
  <r>
    <s v="60020-2025"/>
    <n v="7140"/>
    <s v="Reisekostnad, ikke oppgavepliktig"/>
    <d v="2025-03-03T00:00:00"/>
    <s v="G. Bjørhovde t/r Tromsø-Harstad 1-2. feb."/>
    <n v="566"/>
    <x v="4"/>
    <s v="Partiaktiviteter"/>
    <m/>
  </r>
  <r>
    <s v="60019-2025"/>
    <n v="7140"/>
    <s v="Reisekostnad, ikke oppgavepliktig"/>
    <d v="2025-01-31T00:00:00"/>
    <s v="MS Ulvund bompass. og parkering"/>
    <n v="278.35000000000002"/>
    <x v="4"/>
    <s v="Partiaktiviteter"/>
    <m/>
  </r>
  <r>
    <s v="80022-2025"/>
    <n v="7140"/>
    <s v="Reisekostnad, ikke oppgavepliktig"/>
    <d v="2025-02-21T00:00:00"/>
    <s v="Ervik og Ludvigsen Smarthotel Oslo 13-16. mars"/>
    <n v="5940"/>
    <x v="11"/>
    <s v="Partiaktiviteter"/>
    <m/>
  </r>
  <r>
    <s v="80021-2025"/>
    <n v="7140"/>
    <s v="Reisekostnad, ikke oppgavepliktig"/>
    <d v="2025-02-24T00:00:00"/>
    <s v="BA Saus Smarthotel Oslo 13-16. mars"/>
    <n v="2970"/>
    <x v="11"/>
    <s v="Partiaktiviteter"/>
    <m/>
  </r>
  <r>
    <s v="80020-2025"/>
    <n v="7140"/>
    <s v="Reisekostnad, ikke oppgavepliktig"/>
    <d v="2025-02-24T00:00:00"/>
    <s v="BA Saus t/r Tromsø-Oslo 13-16. mars"/>
    <n v="3428"/>
    <x v="11"/>
    <s v="Partiaktiviteter"/>
    <m/>
  </r>
  <r>
    <s v="80019-2025"/>
    <n v="7140"/>
    <s v="Reisekostnad, ikke oppgavepliktig"/>
    <d v="2025-02-20T00:00:00"/>
    <s v="KE Ludvigsen t/r Bardufoss-Oslo 13-16 mars"/>
    <n v="3878"/>
    <x v="11"/>
    <s v="Partiaktiviteter"/>
    <m/>
  </r>
  <r>
    <s v="80018-2025"/>
    <n v="7140"/>
    <s v="Reisekostnad, ikke oppgavepliktig"/>
    <d v="2025-02-20T00:00:00"/>
    <s v="EM Ervik t/r Lofoten-Oslo 13-16. mars"/>
    <n v="4128"/>
    <x v="11"/>
    <s v="Partiaktiviteter"/>
    <m/>
  </r>
  <r>
    <s v="60015-2025"/>
    <n v="7140"/>
    <s v="Reisekostnad, ikke oppgavepliktig"/>
    <d v="2025-02-21T00:00:00"/>
    <s v="K.E: Ludvigsen t/r Finnsnes-Harstad  1-2 feb."/>
    <n v="583"/>
    <x v="4"/>
    <s v="Partiaktiviteter"/>
    <m/>
  </r>
  <r>
    <s v="60016-2025"/>
    <n v="7140"/>
    <s v="Reisekostnad, ikke oppgavepliktig"/>
    <d v="2025-01-31T00:00:00"/>
    <s v="M. Andersen t/r Finnsnes-Tromsø 31jan-2feb"/>
    <n v="2303"/>
    <x v="4"/>
    <s v="Partiaktiviteter"/>
    <m/>
  </r>
  <r>
    <s v="60012-2025"/>
    <n v="7140"/>
    <s v="Reisekostnad, ikke oppgavepliktig"/>
    <d v="2025-02-01T00:00:00"/>
    <s v="B.A. Saus t/r Tromsø-Harstad båt 1-2. feb."/>
    <n v="654"/>
    <x v="4"/>
    <s v="Partiaktiviteter"/>
    <m/>
  </r>
  <r>
    <s v="60005-2025"/>
    <n v="7140"/>
    <s v="Reisekostnad, ikke oppgavepliktig"/>
    <d v="2025-02-11T00:00:00"/>
    <s v="Bi Haavind t/r Tromsø-Harstad 1-2. feb."/>
    <n v="566"/>
    <x v="4"/>
    <s v="Partiaktiviteter"/>
    <m/>
  </r>
  <r>
    <s v="60004-2025"/>
    <n v="7140"/>
    <s v="Reisekostnad, ikke oppgavepliktig"/>
    <d v="2025-02-11T00:00:00"/>
    <s v="G. G. Johansen t/r Tromsø-Harstad 31jan-2feb"/>
    <n v="869"/>
    <x v="4"/>
    <s v="Partiaktiviteter"/>
    <m/>
  </r>
  <r>
    <s v="60007-2025"/>
    <n v="7140"/>
    <s v="Reisekostnad, ikke oppgavepliktig"/>
    <d v="2025-02-02T00:00:00"/>
    <s v="M-L Løchen t/r Tromsø-Harstad 1-2. feb."/>
    <n v="1042"/>
    <x v="4"/>
    <s v="Partiaktiviteter"/>
    <m/>
  </r>
  <r>
    <s v="60009-2025"/>
    <n v="7140"/>
    <s v="Reisekostnad, ikke oppgavepliktig"/>
    <d v="2025-01-31T00:00:00"/>
    <s v="S. Pettersen t/r Tromsø-Harstad 31.jan-2.feb. "/>
    <n v="1319"/>
    <x v="4"/>
    <s v="Partiaktiviteter"/>
    <m/>
  </r>
  <r>
    <s v="60008-2025"/>
    <n v="7140"/>
    <s v="Reisekostnad, ikke oppgavepliktig"/>
    <d v="2025-02-01T00:00:00"/>
    <s v="S. Valkoinen t/r Tromsø-Harstad 1-2. feb."/>
    <n v="566"/>
    <x v="4"/>
    <s v="Partiaktiviteter"/>
    <m/>
  </r>
  <r>
    <s v="60003-2025"/>
    <n v="7140"/>
    <s v="Reisekostnad, ikke oppgavepliktig"/>
    <d v="2025-02-11T00:00:00"/>
    <s v="T.L.J.Ø. Midtgaard Scandic Harstad 30jan-1feb"/>
    <n v="4298"/>
    <x v="4"/>
    <s v="Partiaktiviteter"/>
    <m/>
  </r>
  <r>
    <s v="80012-2025"/>
    <n v="7140"/>
    <s v="Reisekostnad, ikke oppgavepliktig"/>
    <d v="2025-02-03T00:00:00"/>
    <s v="RHO Evenes-H.våg 2. feb."/>
    <n v="2174"/>
    <x v="4"/>
    <s v="Partiaktiviteter"/>
    <m/>
  </r>
  <r>
    <s v="80011-2025"/>
    <n v="7140"/>
    <s v="Reisekostnad, ikke oppgavepliktig"/>
    <d v="2025-02-03T00:00:00"/>
    <s v="RHO mat Evenes lufthavn 2. feb."/>
    <n v="244"/>
    <x v="4"/>
    <s v="Partiaktiviteter"/>
    <m/>
  </r>
  <r>
    <s v="60002-2025"/>
    <n v="7140"/>
    <s v="Reisekostnad, ikke oppgavepliktig"/>
    <d v="2025-02-10T00:00:00"/>
    <s v="Årsmøte Quality Hotel Harstad 31jan-1feb"/>
    <n v="114635"/>
    <x v="4"/>
    <s v="Partiaktiviteter"/>
    <m/>
  </r>
  <r>
    <s v="80006-2025"/>
    <n v="7140"/>
    <s v="Reisekostnad, ikke oppgavepliktig"/>
    <d v="2025-01-31T00:00:00"/>
    <s v="RHO reisemat ifm årsmøte"/>
    <n v="169"/>
    <x v="4"/>
    <s v="Partiaktiviteter"/>
    <m/>
  </r>
  <r>
    <s v="80001-2025"/>
    <n v="7140"/>
    <s v="Reisekostnad, ikke oppgavepliktig"/>
    <d v="2025-01-10T00:00:00"/>
    <s v="RHO fly Harstad_h.våg 2. februar"/>
    <n v="1961"/>
    <x v="4"/>
    <s v="Partiaktiviteter"/>
    <m/>
  </r>
  <r>
    <s v="80112-2025"/>
    <n v="7320"/>
    <s v="Reklamekostnad"/>
    <d v="2025-08-31T00:00:00"/>
    <s v="Acast reklame 24juli - 7sept"/>
    <n v="4590.25"/>
    <x v="7"/>
    <s v="Markedsføring valgkamp"/>
    <m/>
  </r>
  <r>
    <s v="80111-2025"/>
    <n v="7320"/>
    <s v="Reklamekostnad"/>
    <d v="2025-08-01T00:00:00"/>
    <s v="FB-annonse 31.07 E9P6UVU9Y2 kvittering mangler"/>
    <n v="34.24"/>
    <x v="7"/>
    <s v="Markedsføring valgkamp"/>
    <m/>
  </r>
  <r>
    <s v="80110-2025"/>
    <n v="7320"/>
    <s v="Reklamekostnad"/>
    <d v="2025-09-01T00:00:00"/>
    <s v="FB-annonser august"/>
    <n v="5364.5"/>
    <x v="7"/>
    <s v="Markedsføring valgkamp"/>
    <m/>
  </r>
  <r>
    <s v="80105-2025"/>
    <n v="7320"/>
    <s v="Reklamekostnad"/>
    <d v="2025-09-11T00:00:00"/>
    <s v="FACEBK *BRL2N25JR2"/>
    <n v="7996.65"/>
    <x v="7"/>
    <s v="Markedsføring valgkamp"/>
    <m/>
  </r>
  <r>
    <s v="80104-2025"/>
    <n v="7320"/>
    <s v="Reklamekostnad"/>
    <d v="2025-09-08T00:00:00"/>
    <s v="FACEBK *E4JEUZYHR2"/>
    <n v="7890"/>
    <x v="7"/>
    <s v="Markedsføring valgkamp"/>
    <m/>
  </r>
  <r>
    <s v="80103-2025"/>
    <n v="7320"/>
    <s v="Reklamekostnad"/>
    <d v="2025-09-08T00:00:00"/>
    <s v="FACEBK *2YFJL2MHR2"/>
    <n v="8101"/>
    <x v="7"/>
    <s v="Markedsføring valgkamp"/>
    <m/>
  </r>
  <r>
    <s v="80102-2025"/>
    <n v="7320"/>
    <s v="Reklamekostnad"/>
    <d v="2025-09-05T00:00:00"/>
    <s v="FACEBK *KM8UAZCF72"/>
    <n v="201.56"/>
    <x v="7"/>
    <s v="Markedsføring valgkamp"/>
    <m/>
  </r>
  <r>
    <s v="80101-2025"/>
    <n v="7320"/>
    <s v="Reklamekostnad"/>
    <d v="2025-09-05T00:00:00"/>
    <s v="FACEBK *VMZZ625JR2"/>
    <n v="7693"/>
    <x v="7"/>
    <s v="Markedsføring valgkamp"/>
    <m/>
  </r>
  <r>
    <s v="80100-2025"/>
    <n v="7320"/>
    <s v="Reklamekostnad"/>
    <d v="2025-09-03T00:00:00"/>
    <s v="FACEBK *H8N7LZYHR2"/>
    <n v="7500"/>
    <x v="7"/>
    <s v="Markedsføring valgkamp"/>
    <m/>
  </r>
  <r>
    <s v="60092-2025"/>
    <n v="7320"/>
    <s v="Reklamekostnad"/>
    <d v="2025-09-09T00:00:00"/>
    <s v="Amedia 7juli-8sept"/>
    <n v="273013.81"/>
    <x v="7"/>
    <s v="Markedsføring valgkamp"/>
    <m/>
  </r>
  <r>
    <s v="60093-2025"/>
    <n v="7320"/>
    <s v="Reklamekostnad"/>
    <d v="2025-09-09T00:00:00"/>
    <s v="Polaris Media annonser sept."/>
    <n v="56819.69"/>
    <x v="7"/>
    <s v="Markedsføring valgkamp"/>
    <m/>
  </r>
  <r>
    <s v="60080-2025"/>
    <n v="7320"/>
    <s v="Reklamekostnad"/>
    <d v="2025-08-31T00:00:00"/>
    <s v="Polaris Media annonser august"/>
    <n v="85680.31"/>
    <x v="7"/>
    <s v="Markedsføring valgkamp"/>
    <m/>
  </r>
  <r>
    <s v="60073-2025"/>
    <n v="7320"/>
    <s v="Reklamekostnad"/>
    <d v="2025-08-25T00:00:00"/>
    <s v="Radio Tromsø AS - valg 2025"/>
    <n v="25000"/>
    <x v="7"/>
    <s v="Markedsføring valgkamp"/>
    <m/>
  </r>
  <r>
    <s v="80090-2025"/>
    <n v="7320"/>
    <s v="Reklamekostnad"/>
    <d v="2025-08-11T00:00:00"/>
    <s v="FACEBK 2VRK8Y4JR2 29. juli - 9, aug."/>
    <n v="1215.8599999999999"/>
    <x v="7"/>
    <s v="Markedsføring valgkamp"/>
    <m/>
  </r>
  <r>
    <s v="60064-2025"/>
    <n v="7320"/>
    <s v="Reklamekostnad"/>
    <d v="2025-07-15T00:00:00"/>
    <s v="Stor valgkamppakke profilmateriell"/>
    <n v="3750"/>
    <x v="7"/>
    <s v="Overføring TIL andre partiledd"/>
    <m/>
  </r>
  <r>
    <s v="80070-2025"/>
    <n v="7320"/>
    <s v="Reklamekostnad"/>
    <d v="2025-07-01T00:00:00"/>
    <s v="FB-annonse 'dårlig råd' 25. juni "/>
    <n v="99.42"/>
    <x v="7"/>
    <s v="Markedsføring valgkamp"/>
    <m/>
  </r>
  <r>
    <s v="80069-2025"/>
    <n v="7320"/>
    <s v="Reklamekostnad"/>
    <d v="2025-06-26T00:00:00"/>
    <s v="FB-annonser 'dårlig råd' 18-24. juni"/>
    <n v="1900"/>
    <x v="7"/>
    <s v="Markedsføring valgkamp"/>
    <m/>
  </r>
  <r>
    <s v="60051-2025"/>
    <n v="7320"/>
    <s v="Reklamekostnad"/>
    <d v="2025-05-13T00:00:00"/>
    <s v="Polaris Folkebladet 1. mai markering "/>
    <n v="1872.9"/>
    <x v="7"/>
    <s v="Markedsføring valgkamp"/>
    <m/>
  </r>
  <r>
    <s v="60036-2025"/>
    <n v="7320"/>
    <s v="Reklamekostnad"/>
    <d v="2025-05-02T00:00:00"/>
    <s v="Profilmateriell SVs nettbutikk"/>
    <n v="4790"/>
    <x v="7"/>
    <s v="Valgkampkostnader (andre)"/>
    <m/>
  </r>
  <r>
    <s v="60038-2025"/>
    <n v="7320"/>
    <s v="Reklamekostnad"/>
    <d v="2025-04-30T00:00:00"/>
    <s v="Polaris 1. mai markering"/>
    <n v="4370.8500000000004"/>
    <x v="7"/>
    <s v="Markedsføring valgkamp"/>
    <m/>
  </r>
  <r>
    <s v="60090-2025"/>
    <n v="7430"/>
    <s v="Gave, ikke fradragsberettiget"/>
    <d v="2025-09-08T00:00:00"/>
    <s v="Sak 106/25 - støtte til SU"/>
    <n v="4000"/>
    <x v="12"/>
    <s v="Overføring TIL andre partiledd"/>
    <m/>
  </r>
  <r>
    <s v="60056-2025"/>
    <n v="7430"/>
    <s v="Gave, ikke fradragsberettiget"/>
    <d v="2025-06-05T00:00:00"/>
    <s v="Tromsø SU -  støtte"/>
    <n v="10000"/>
    <x v="7"/>
    <s v="Valgkampkostnader (andre)"/>
    <m/>
  </r>
  <r>
    <s v="60057-2025"/>
    <n v="7430"/>
    <s v="Gave, ikke fradragsberettiget"/>
    <d v="2025-06-05T00:00:00"/>
    <s v="Harstad SU støtte"/>
    <n v="10000"/>
    <x v="7"/>
    <s v="Valgkampkostnader (andre)"/>
    <m/>
  </r>
  <r>
    <s v="60021-2025"/>
    <n v="7430"/>
    <s v="Gave, ikke fradragsberettiget"/>
    <d v="2025-03-10T00:00:00"/>
    <s v="AKB utlegg gave ungdommer Anna Rogde"/>
    <n v="326"/>
    <x v="4"/>
    <s v="Partiaktiviteter"/>
    <m/>
  </r>
  <r>
    <s v="60052-2025"/>
    <n v="7700"/>
    <s v="Styre- og bedriftsforsamlingsmøter"/>
    <d v="2025-05-20T00:00:00"/>
    <s v="Casa Inferno 2. mai fylkesstyremøte"/>
    <n v="5530"/>
    <x v="8"/>
    <s v="Partiaktiviteter"/>
    <m/>
  </r>
  <r>
    <s v="60039-2025"/>
    <n v="7700"/>
    <s v="Styre- og bedriftsforsamlingsmøter"/>
    <d v="2025-04-30T00:00:00"/>
    <s v="Servering fylkestyremøte 3. mai"/>
    <n v="4510"/>
    <x v="8"/>
    <s v="Partiaktiviteter"/>
    <m/>
  </r>
  <r>
    <s v="60034-2025"/>
    <n v="7700"/>
    <s v="Styre- og bedriftsforsamlingsmøter"/>
    <d v="2025-03-31T00:00:00"/>
    <s v="Lunsj 65 pers. 1. og 2. februar"/>
    <n v="4000"/>
    <x v="4"/>
    <s v="Partiaktiviteter"/>
    <m/>
  </r>
  <r>
    <s v="60032-2025"/>
    <n v="7700"/>
    <s v="Styre- og bedriftsforsamlingsmøter"/>
    <d v="2025-04-07T00:00:00"/>
    <s v="11 landsmøtedelegater LM 2025"/>
    <n v="77000"/>
    <x v="11"/>
    <s v="Overføring TIL andre partiledd"/>
    <m/>
  </r>
  <r>
    <s v="60011-2025"/>
    <n v="7700"/>
    <s v="Styre- og bedriftsforsamlingsmøter"/>
    <d v="2025-02-20T00:00:00"/>
    <s v="KE Ludvigsen observatør LM 2025"/>
    <n v="3870"/>
    <x v="11"/>
    <s v="Overføring TIL andre partiledd"/>
    <m/>
  </r>
  <r>
    <s v="60010-2025"/>
    <n v="7700"/>
    <s v="Styre- og bedriftsforsamlingsmøter"/>
    <d v="2025-02-20T00:00:00"/>
    <s v="EM Ervik observatør LM 2025"/>
    <n v="3870"/>
    <x v="11"/>
    <s v="Overføring TIL andre partiledd"/>
    <m/>
  </r>
  <r>
    <s v="60013-2025"/>
    <n v="7700"/>
    <s v="Styre- og bedriftsforsamlingsmøter"/>
    <d v="2025-02-10T00:00:00"/>
    <s v="HARSTAD NORMISJON - leie Bethel 31jan-2feb"/>
    <n v="3300"/>
    <x v="4"/>
    <s v="Partiaktiviteter"/>
    <m/>
  </r>
  <r>
    <s v="80010-2025"/>
    <n v="7700"/>
    <s v="Styre- og bedriftsforsamlingsmøter"/>
    <d v="2025-02-03T00:00:00"/>
    <s v="Blomster avtropp. nestleder og 1. kand. "/>
    <n v="598"/>
    <x v="12"/>
    <s v="Partiaktiviteter"/>
    <m/>
  </r>
  <r>
    <s v="80009-2025"/>
    <n v="7700"/>
    <s v="Styre- og bedriftsforsamlingsmøter"/>
    <d v="2025-02-03T00:00:00"/>
    <s v="Donasjoner Redd Barna avtropp. fs.medl."/>
    <n v="1000"/>
    <x v="12"/>
    <s v="Partiaktiviteter"/>
    <m/>
  </r>
  <r>
    <s v="60006-2025"/>
    <n v="7700"/>
    <s v="Styre- og bedriftsforsamlingsmøter"/>
    <d v="2025-02-03T00:00:00"/>
    <s v="RAGNAR OLSEN opptreden 1. februar"/>
    <n v="5000"/>
    <x v="4"/>
    <s v="Partiaktiviteter"/>
    <m/>
  </r>
  <r>
    <s v="60001-2025"/>
    <n v="7700"/>
    <s v="Styre- og bedriftsforsamlingsmøter"/>
    <d v="2025-02-05T00:00:00"/>
    <s v="TROMS FYLKESKOMMUNE - fakturanr. 201001262"/>
    <n v="4455"/>
    <x v="4"/>
    <s v="Partiaktiviteter"/>
    <m/>
  </r>
  <r>
    <s v="80114-2025"/>
    <n v="7770"/>
    <s v="Bank- og kortgebyr"/>
    <d v="2025-09-15T00:00:00"/>
    <s v="Månedsavgift og betalinger"/>
    <n v="27"/>
    <x v="6"/>
    <s v="Administrasjon"/>
    <m/>
  </r>
  <r>
    <s v="80108-2025"/>
    <n v="7770"/>
    <s v="Bank- og kortgebyr"/>
    <d v="2025-08-31T00:00:00"/>
    <s v="Cremul og varekjøp august"/>
    <n v="154.5"/>
    <x v="13"/>
    <s v="Administrasjon"/>
    <m/>
  </r>
  <r>
    <s v="80107-2025"/>
    <n v="7770"/>
    <s v="Bank- og kortgebyr"/>
    <d v="2025-08-22T00:00:00"/>
    <s v="Gebyr gave AKG og retur gave MB"/>
    <n v="36.75"/>
    <x v="13"/>
    <s v="Administrasjon"/>
    <m/>
  </r>
  <r>
    <s v="80089-2025"/>
    <n v="7770"/>
    <s v="Bank- og kortgebyr"/>
    <d v="2025-08-11T00:00:00"/>
    <s v="Månedsavgift og betalinger"/>
    <n v="30"/>
    <x v="13"/>
    <s v="Administrasjon"/>
    <m/>
  </r>
  <r>
    <s v="80084-2025"/>
    <n v="7770"/>
    <s v="Bank- og kortgebyr"/>
    <d v="2025-07-31T00:00:00"/>
    <s v="Cremul og varekjøp juli"/>
    <n v="107.5"/>
    <x v="13"/>
    <s v="Administrasjon"/>
    <m/>
  </r>
  <r>
    <s v="80080-2025"/>
    <n v="7770"/>
    <s v="Bank- og kortgebyr"/>
    <d v="2025-07-28T00:00:00"/>
    <s v="Årsgebyr bankkort"/>
    <n v="300"/>
    <x v="13"/>
    <s v="Administrasjon"/>
    <m/>
  </r>
  <r>
    <s v="80077-2025"/>
    <n v="7770"/>
    <s v="Bank- og kortgebyr"/>
    <d v="2025-07-14T00:00:00"/>
    <s v="Månedsgebyr og betalinger"/>
    <n v="42"/>
    <x v="13"/>
    <s v="Administrasjon"/>
    <m/>
  </r>
  <r>
    <s v="80068-2025"/>
    <n v="7770"/>
    <s v="Bank- og kortgebyr"/>
    <d v="2025-06-30T00:00:00"/>
    <s v="Cremul"/>
    <n v="89.5"/>
    <x v="13"/>
    <s v="Administrasjon"/>
    <m/>
  </r>
  <r>
    <s v="80067-2025"/>
    <n v="7770"/>
    <s v="Bank- og kortgebyr"/>
    <d v="2025-06-16T00:00:00"/>
    <s v="KID, melding, nettbank mnd"/>
    <n v="69.5"/>
    <x v="13"/>
    <s v="Administrasjon"/>
    <m/>
  </r>
  <r>
    <s v="80062-2025"/>
    <n v="7770"/>
    <s v="Bank- og kortgebyr"/>
    <d v="2025-05-31T00:00:00"/>
    <s v="Cremul mai"/>
    <n v="85"/>
    <x v="13"/>
    <s v="Administrasjon"/>
    <m/>
  </r>
  <r>
    <s v="80053-2025"/>
    <n v="7770"/>
    <s v="Bank- og kortgebyr"/>
    <d v="2025-05-12T00:00:00"/>
    <s v="Månedsavg. neebank, melding og KID"/>
    <n v="36"/>
    <x v="13"/>
    <s v="Administrasjon"/>
    <m/>
  </r>
  <r>
    <s v="80052-2025"/>
    <n v="7770"/>
    <s v="Bank- og kortgebyr"/>
    <d v="2025-04-30T00:00:00"/>
    <s v="Gebyr Cremul"/>
    <n v="90"/>
    <x v="13"/>
    <s v="Administrasjon"/>
    <m/>
  </r>
  <r>
    <s v="80051-2025"/>
    <n v="7770"/>
    <s v="Bank- og kortgebyr"/>
    <d v="2025-04-14T00:00:00"/>
    <s v="Gebyr bet. meld., nettbank og KID"/>
    <n v="50"/>
    <x v="13"/>
    <s v="Administrasjon"/>
    <m/>
  </r>
  <r>
    <s v="80040-2025"/>
    <n v="7770"/>
    <s v="Bank- og kortgebyr"/>
    <d v="2025-03-31T00:00:00"/>
    <s v="Gebyr Cremul"/>
    <n v="90"/>
    <x v="13"/>
    <s v="Administrasjon"/>
    <m/>
  </r>
  <r>
    <s v="80031-2025"/>
    <n v="7770"/>
    <s v="Bank- og kortgebyr"/>
    <d v="2025-03-10T00:00:00"/>
    <s v="Div. betalinger og mnd.avg. bank"/>
    <n v="83"/>
    <x v="13"/>
    <s v="Administrasjon"/>
    <m/>
  </r>
  <r>
    <s v="60026-2025"/>
    <n v="7770"/>
    <s v="Bank- og kortgebyr"/>
    <d v="2025-03-17T00:00:00"/>
    <s v="SB1 Regnskap betalinger februar"/>
    <n v="58.75"/>
    <x v="6"/>
    <s v="Administrasjon"/>
    <m/>
  </r>
  <r>
    <s v="60027-2025"/>
    <n v="7770"/>
    <s v="Bank- og kortgebyr"/>
    <d v="2025-03-14T00:00:00"/>
    <s v="SB1 Regnskap betalinger januar"/>
    <n v="15"/>
    <x v="6"/>
    <s v="Administrasjon"/>
    <m/>
  </r>
  <r>
    <s v="80029-2025"/>
    <n v="7770"/>
    <s v="Bank- og kortgebyr"/>
    <d v="2025-02-28T00:00:00"/>
    <s v="Cremul og varekjøp februar"/>
    <n v="120.5"/>
    <x v="13"/>
    <s v="Administrasjon"/>
    <m/>
  </r>
  <r>
    <s v="80023-2025"/>
    <n v="7770"/>
    <s v="Bank- og kortgebyr"/>
    <d v="2025-02-25T00:00:00"/>
    <s v="Årsgebyr bankkort"/>
    <n v="300"/>
    <x v="13"/>
    <s v="Administrasjon"/>
    <m/>
  </r>
  <r>
    <s v="80013-2025"/>
    <n v="7770"/>
    <s v="Bank- og kortgebyr"/>
    <d v="2025-02-10T00:00:00"/>
    <s v="Månedsavgift og KID-bet."/>
    <n v="18.5"/>
    <x v="13"/>
    <s v="Administrasjon"/>
    <m/>
  </r>
  <r>
    <s v="80007-2025"/>
    <n v="7770"/>
    <s v="Bank- og kortgebyr"/>
    <d v="2025-01-31T00:00:00"/>
    <s v="Gebyr CREMUL og varekjøp"/>
    <n v="109"/>
    <x v="13"/>
    <s v="Administrasjon"/>
    <m/>
  </r>
  <r>
    <s v="80002-2025"/>
    <n v="7770"/>
    <s v="Bank- og kortgebyr"/>
    <d v="2025-01-13T00:00:00"/>
    <s v="Månedsavg. SB1 m/trans"/>
    <n v="43"/>
    <x v="6"/>
    <s v="Administrasjon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s v="80036-2025"/>
    <n v="3420"/>
    <s v="Statsstøtte"/>
    <d v="2025-03-20T00:00:00"/>
    <s v="Statsforvalteren partistøtte 2025"/>
    <n v="-293900.64"/>
    <x v="0"/>
    <s v="Statsstøtte"/>
    <m/>
  </r>
  <r>
    <s v="50013-2025"/>
    <n v="3900"/>
    <s v="Annen driftsrelatert inntekt"/>
    <d v="2025-02-11T00:00:00"/>
    <s v="®fakturanr. 55036 - 100001 - SVs partikontor"/>
    <n v="-2190"/>
    <x v="1"/>
    <s v="Overføring FRA andre partiledd"/>
    <m/>
  </r>
  <r>
    <s v="80005-2025"/>
    <n v="3900"/>
    <s v="Annen driftsrelatert inntekt"/>
    <d v="2025-01-31T00:00:00"/>
    <s v="Tilskot fra LS til fylkeslaga 2025"/>
    <n v="-25000"/>
    <x v="2"/>
    <s v="Overføring FRA andre partiledd"/>
    <m/>
  </r>
  <r>
    <s v="50012-2025"/>
    <n v="3940"/>
    <s v="Egenandeler møter"/>
    <d v="2025-01-24T00:00:00"/>
    <s v="®fakturanr. 55035 - 100016 - Tromsø SV"/>
    <n v="-21000"/>
    <x v="3"/>
    <s v="Overføring FRA andre partiledd"/>
    <m/>
  </r>
  <r>
    <s v="50011-2025"/>
    <n v="3940"/>
    <s v="Egenandeler møter"/>
    <d v="2025-01-24T00:00:00"/>
    <s v="®fakturanr. 55034 - 100012 - Senja SV"/>
    <n v="-5600"/>
    <x v="3"/>
    <s v="Overføring FRA andre partiledd"/>
    <m/>
  </r>
  <r>
    <s v="50010-2025"/>
    <n v="3940"/>
    <s v="Egenandeler møter"/>
    <d v="2025-01-24T00:00:00"/>
    <s v="®fakturanr. 55033 - 100004 - Harstad SV"/>
    <n v="-9800"/>
    <x v="3"/>
    <s v="Overføring FRA andre partiledd"/>
    <m/>
  </r>
  <r>
    <s v="50009-2025"/>
    <n v="3940"/>
    <s v="Egenandeler møter"/>
    <d v="2025-01-24T00:00:00"/>
    <s v="®fakturanr. 55032 - 100010 - Nordreisa SV"/>
    <n v="-4200"/>
    <x v="3"/>
    <s v="Overføring FRA andre partiledd"/>
    <m/>
  </r>
  <r>
    <s v="50008-2025"/>
    <n v="3940"/>
    <s v="Egenandeler møter"/>
    <d v="2025-01-24T00:00:00"/>
    <s v="®fakturanr. 55031 - 100007 - Kvæfjord SV"/>
    <n v="-4200"/>
    <x v="3"/>
    <s v="Overføring FRA andre partiledd"/>
    <m/>
  </r>
  <r>
    <s v="50007-2025"/>
    <n v="3940"/>
    <s v="Egenandeler møter"/>
    <d v="2025-01-24T00:00:00"/>
    <s v="®fakturanr. 55030 - 100006 - Karlsøy SV"/>
    <n v="-4200"/>
    <x v="3"/>
    <s v="Overføring FRA andre partiledd"/>
    <m/>
  </r>
  <r>
    <s v="50006-2025"/>
    <n v="3940"/>
    <s v="Egenandeler møter"/>
    <d v="2025-01-24T00:00:00"/>
    <s v="®fakturanr. 55029 - 100015 - Tjeldsund SV"/>
    <n v="-1400"/>
    <x v="3"/>
    <s v="Overføring FRA andre partiledd"/>
    <m/>
  </r>
  <r>
    <s v="50005-2025"/>
    <n v="3940"/>
    <s v="Egenandeler møter"/>
    <d v="2025-01-24T00:00:00"/>
    <s v="®fakturanr. 55028 - 100015 - Tjeldsund SV"/>
    <n v="1000"/>
    <x v="3"/>
    <s v="Overføring FRA andre partiledd"/>
    <m/>
  </r>
  <r>
    <s v="50004-2025"/>
    <n v="3940"/>
    <s v="Egenandeler møter"/>
    <d v="2025-01-24T00:00:00"/>
    <s v="®fakturanr. 55027 - 100014 - Sørreisa SV "/>
    <n v="-2800"/>
    <x v="3"/>
    <s v="Overføring FRA andre partiledd"/>
    <m/>
  </r>
  <r>
    <s v="50003-2025"/>
    <n v="3940"/>
    <s v="Egenandeler møter"/>
    <d v="2025-01-24T00:00:00"/>
    <s v="®fakturanr. 55026 - 100013 - Skjervøy SV"/>
    <n v="-2800"/>
    <x v="3"/>
    <s v="Overføring FRA andre partiledd"/>
    <m/>
  </r>
  <r>
    <s v="50002-2025"/>
    <n v="3940"/>
    <s v="Egenandeler møter"/>
    <d v="2025-01-24T00:00:00"/>
    <s v="®fakturanr. 55025 - 100005 - Kåfjord SV"/>
    <n v="-2800"/>
    <x v="3"/>
    <s v="Overføring FRA andre partiledd"/>
    <m/>
  </r>
  <r>
    <s v="50001-2025"/>
    <n v="3940"/>
    <s v="Egenandeler møter"/>
    <d v="2025-01-24T00:00:00"/>
    <s v="®fakturanr. 55024 - 100003 - Balsfjord SV "/>
    <n v="-2800"/>
    <x v="3"/>
    <s v="Overføring FRA andre partiledd"/>
    <m/>
  </r>
  <r>
    <s v="50000-2025"/>
    <n v="3940"/>
    <s v="Egenandeler møter"/>
    <d v="2025-01-24T00:00:00"/>
    <s v="®fakturanr. 55023 - 100015 - Tjeldsund SV"/>
    <n v="-1000"/>
    <x v="3"/>
    <s v="Overføring FRA andre partiledd"/>
    <m/>
  </r>
  <r>
    <s v="80003-2025"/>
    <n v="3942"/>
    <s v="Partiskatt"/>
    <d v="2025-01-20T00:00:00"/>
    <s v="Parabaran Rajalingam partiskatt"/>
    <n v="-3000"/>
    <x v="2"/>
    <s v="Private gaver og partiskatt"/>
    <m/>
  </r>
  <r>
    <s v="80107-2025"/>
    <n v="3943"/>
    <s v="Gaver"/>
    <d v="2025-08-22T00:00:00"/>
    <s v="Gave AKG Vipps 20. aug"/>
    <n v="-100"/>
    <x v="2"/>
    <s v="Private gaver og partiskatt"/>
    <m/>
  </r>
  <r>
    <s v="80106-2025"/>
    <n v="3943"/>
    <s v="Gaver"/>
    <d v="2025-08-14T00:00:00"/>
    <s v="Org.fondet - vk kick-off 3-4. mai"/>
    <n v="-15000"/>
    <x v="1"/>
    <s v="Overføring FRA andre partiledd"/>
    <m/>
  </r>
  <r>
    <s v="80079-2025"/>
    <n v="3943"/>
    <s v="Gaver"/>
    <d v="2025-07-28T00:00:00"/>
    <s v="Andel Vipps-gaver 1. halvår"/>
    <n v="-75"/>
    <x v="2"/>
    <s v="Overføring FRA andre partiledd"/>
    <m/>
  </r>
  <r>
    <s v="80066-2025"/>
    <n v="3943"/>
    <s v="Gaver"/>
    <d v="2025-06-13T00:00:00"/>
    <s v="Valgkampmillionen SV sentralt"/>
    <n v="-50000"/>
    <x v="2"/>
    <s v="Overføring FRA andre partiledd"/>
    <m/>
  </r>
  <r>
    <s v="80050-2025"/>
    <n v="3943"/>
    <s v="Gaver"/>
    <d v="2025-04-08T00:00:00"/>
    <s v="Ekstra tilskudd 2025 fra landsstyret                                      25.000,00, OVERFØRT Fra: SV - SOSIALISTIS"/>
    <n v="-25000"/>
    <x v="1"/>
    <s v="Overføring FRA andre partiledd"/>
    <m/>
  </r>
  <r>
    <s v="50020-2025"/>
    <n v="3944"/>
    <s v="Diverse refusjoner"/>
    <d v="2025-09-23T00:00:00"/>
    <s v="Felleskostnader 50% Troms SV"/>
    <n v="-21036.22"/>
    <x v="1"/>
    <s v="Overføring FRA andre partiledd"/>
    <m/>
  </r>
  <r>
    <s v="60089-2025"/>
    <n v="5400"/>
    <s v="Arbeidsgiveravgift "/>
    <d v="2025-05-05T00:00:00"/>
    <s v="Skatteetaten AGA årsmøteservering"/>
    <n v="408"/>
    <x v="4"/>
    <s v="Partiaktiviteter"/>
    <m/>
  </r>
  <r>
    <s v="60023-2025"/>
    <n v="5990"/>
    <s v="Annen personalkostnad"/>
    <d v="2025-03-10T00:00:00"/>
    <s v="Andel FINN-annonse ny fylkessekr."/>
    <n v="8062.5"/>
    <x v="5"/>
    <s v="Overføring TIL andre partiledd"/>
    <m/>
  </r>
  <r>
    <s v="60078-2025"/>
    <n v="6420"/>
    <s v="Leie datasystemer"/>
    <d v="2025-08-28T00:00:00"/>
    <s v="SB1 regnskap juli"/>
    <n v="476.25"/>
    <x v="6"/>
    <s v="Administrasjon"/>
    <m/>
  </r>
  <r>
    <s v="60066-2025"/>
    <n v="6420"/>
    <s v="Leie datasystemer"/>
    <d v="2025-07-23T00:00:00"/>
    <s v="SB1 Regnskap juni"/>
    <n v="480"/>
    <x v="6"/>
    <s v="Administrasjon"/>
    <m/>
  </r>
  <r>
    <s v="60060-2025"/>
    <n v="6420"/>
    <s v="Leie datasystemer"/>
    <d v="2025-06-24T00:00:00"/>
    <s v="SB1 Regnskap mai"/>
    <n v="558.75"/>
    <x v="6"/>
    <s v="Administrasjon"/>
    <m/>
  </r>
  <r>
    <s v="60058-2025"/>
    <n v="6420"/>
    <s v="Leie datasystemer"/>
    <d v="2025-06-16T00:00:00"/>
    <s v="Tastatur og mus - fylkessekretær"/>
    <n v="1948"/>
    <x v="6"/>
    <s v="Administrasjon"/>
    <s v="Kostnadsdeling Finnmark SV"/>
  </r>
  <r>
    <s v="60054-2025"/>
    <n v="6420"/>
    <s v="Leie datasystemer"/>
    <d v="2025-05-31T00:00:00"/>
    <s v="SB1 Regnskap april"/>
    <n v="472.5"/>
    <x v="6"/>
    <s v="Administrasjon"/>
    <m/>
  </r>
  <r>
    <s v="60040-2025"/>
    <n v="6420"/>
    <s v="Leie datasystemer"/>
    <d v="2025-04-30T00:00:00"/>
    <s v="SB1 Regnskap mars"/>
    <n v="492.5"/>
    <x v="6"/>
    <s v="Administrasjon"/>
    <m/>
  </r>
  <r>
    <s v="60026-2025"/>
    <n v="6420"/>
    <s v="Leie datasystemer"/>
    <d v="2025-03-17T00:00:00"/>
    <s v="SB1 Regnskap februar"/>
    <n v="492.5"/>
    <x v="6"/>
    <s v="Administrasjon"/>
    <m/>
  </r>
  <r>
    <s v="60027-2025"/>
    <n v="6420"/>
    <s v="Leie datasystemer"/>
    <d v="2025-03-14T00:00:00"/>
    <s v="SB1 Regnskap januar"/>
    <n v="455"/>
    <x v="6"/>
    <s v="Administrasjon"/>
    <m/>
  </r>
  <r>
    <s v="60062-2025"/>
    <n v="6551"/>
    <s v="Datautstyr"/>
    <d v="2025-07-21T00:00:00"/>
    <s v="EWB utlegg forgrening"/>
    <n v="129.9"/>
    <x v="6"/>
    <s v="Administrasjon"/>
    <m/>
  </r>
  <r>
    <s v="60053-2025"/>
    <n v="6551"/>
    <s v="Datautstyr"/>
    <d v="2025-05-28T00:00:00"/>
    <s v="Andel PC-skjerm og webcam"/>
    <n v="2248.0700000000002"/>
    <x v="5"/>
    <s v="Overføring TIL andre partiledd"/>
    <m/>
  </r>
  <r>
    <s v="60050-2025"/>
    <n v="6551"/>
    <s v="Datautstyr"/>
    <d v="2025-05-12T00:00:00"/>
    <s v="Andel KS MacBook Air 13&quot; G. Skjold"/>
    <n v="7559.38"/>
    <x v="5"/>
    <s v="Overføring TIL andre partiledd"/>
    <m/>
  </r>
  <r>
    <s v="60067-2025"/>
    <n v="6705"/>
    <s v="Regnskapshonorar"/>
    <d v="2025-07-25T00:00:00"/>
    <s v="Regnskap 1. halvår"/>
    <n v="28291"/>
    <x v="6"/>
    <s v="Administrasjon"/>
    <m/>
  </r>
  <r>
    <s v="60068-2025"/>
    <n v="6780"/>
    <s v="Lønn ved faktura"/>
    <d v="2025-08-07T00:00:00"/>
    <s v="Fylkessekr.ordn. januar-april"/>
    <n v="83067"/>
    <x v="5"/>
    <s v="Overføring TIL andre partiledd"/>
    <m/>
  </r>
  <r>
    <s v="60029-2025"/>
    <n v="6780"/>
    <s v="Lønn ved faktura"/>
    <d v="2025-03-28T00:00:00"/>
    <s v="Andel RHO 9 timer LM 2025"/>
    <n v="1671.75"/>
    <x v="5"/>
    <s v="Overføring TIL andre partiledd"/>
    <m/>
  </r>
  <r>
    <s v="60022-2025"/>
    <n v="6780"/>
    <s v="Lønn ved faktura"/>
    <d v="2025-03-11T00:00:00"/>
    <s v="RHO søndagsarbeid 2. februar"/>
    <n v="3567"/>
    <x v="4"/>
    <s v="Overføring TIL andre partiledd"/>
    <m/>
  </r>
  <r>
    <s v="60000-2025"/>
    <n v="6790"/>
    <s v="Annen fremmed tjeneste"/>
    <d v="2025-01-08T00:00:00"/>
    <s v="Harstad Havbadstue 31. mars"/>
    <n v="5000"/>
    <x v="4"/>
    <s v="Partiaktiviteter"/>
    <m/>
  </r>
  <r>
    <s v="60094-2025"/>
    <n v="6820"/>
    <s v="Trykksak"/>
    <d v="2025-08-15T00:00:00"/>
    <s v="A5 fylkesløpeseddel fratrekk ref. fakt. 76903"/>
    <n v="10118.75"/>
    <x v="7"/>
    <s v="Markedsføring valgkamp"/>
    <m/>
  </r>
  <r>
    <s v="60069-2025"/>
    <n v="6820"/>
    <s v="Trykksak"/>
    <d v="2025-06-27T00:00:00"/>
    <s v="10 000 løpesedler"/>
    <n v="18843.75"/>
    <x v="7"/>
    <s v="Valgkampkostnader (andre)"/>
    <m/>
  </r>
  <r>
    <s v="60088-2025"/>
    <n v="6860"/>
    <s v="Møte, kurs, oppdatering o.l. "/>
    <d v="2025-08-07T00:00:00"/>
    <s v="Servering møte med PJS 7. aug."/>
    <n v="2085"/>
    <x v="7"/>
    <s v="Valgkampkostnader (andre)"/>
    <m/>
  </r>
  <r>
    <s v="60070-2025"/>
    <n v="6860"/>
    <s v="Møte, kurs, oppdatering o.l. "/>
    <d v="2025-08-25T00:00:00"/>
    <s v="Mitra servering fs-møte 22. aug."/>
    <n v="2228"/>
    <x v="8"/>
    <s v="Partiaktiviteter"/>
    <m/>
  </r>
  <r>
    <s v="60063-2025"/>
    <n v="6860"/>
    <s v="Møte, kurs, oppdatering o.l. "/>
    <d v="2025-07-21T00:00:00"/>
    <s v="EWB utlegg frokostmøte Fagforbundet Troms 24jun"/>
    <n v="373.34"/>
    <x v="7"/>
    <s v="Valgkampkostnader (andre)"/>
    <m/>
  </r>
  <r>
    <s v="80071-2025"/>
    <n v="6860"/>
    <s v="Møte, kurs, oppdatering o.l. "/>
    <d v="2025-07-01T00:00:00"/>
    <s v="ALB delt.avg. Riddu Riđđu Festivála 30. juni"/>
    <n v="2000"/>
    <x v="7"/>
    <s v="Valgkampkostnader (andre)"/>
    <m/>
  </r>
  <r>
    <s v="60065-2025"/>
    <n v="6860"/>
    <s v="Møte, kurs, oppdatering o.l. "/>
    <d v="2025-06-28T00:00:00"/>
    <s v="Dagbillett Landbruksmessa 28. juni"/>
    <n v="175"/>
    <x v="7"/>
    <s v="Valgkampkostnader (andre)"/>
    <m/>
  </r>
  <r>
    <s v="60055-2025"/>
    <n v="6860"/>
    <s v="Møte, kurs, oppdatering o.l. "/>
    <d v="2025-05-28T00:00:00"/>
    <s v="Servering 1. kandidat møte Harstad"/>
    <n v="818"/>
    <x v="7"/>
    <s v="Valgkampkostnader (andre)"/>
    <m/>
  </r>
  <r>
    <s v="60041-2025"/>
    <n v="6860"/>
    <s v="Møte, kurs, oppdatering o.l. "/>
    <d v="2025-03-27T00:00:00"/>
    <s v="M. Bilden delt.avg. SVs høstkonferanse 2024"/>
    <n v="500"/>
    <x v="9"/>
    <s v="Overføring TIL andre partiledd"/>
    <m/>
  </r>
  <r>
    <s v="60037-2025"/>
    <n v="6860"/>
    <s v="Møte, kurs, oppdatering o.l. "/>
    <d v="2025-05-05T00:00:00"/>
    <s v="Pastafabrikken vk-samling 3. mai"/>
    <n v="15817"/>
    <x v="7"/>
    <s v="Valgkampkostnader (andre)"/>
    <m/>
  </r>
  <r>
    <s v="60017-2025"/>
    <n v="6860"/>
    <s v="Møte, kurs, oppdatering o.l. "/>
    <d v="2025-02-22T00:00:00"/>
    <s v="B.A. Saus observatør LM 14-16. mars"/>
    <n v="3870"/>
    <x v="9"/>
    <s v="Partiaktiviteter"/>
    <m/>
  </r>
  <r>
    <s v="80113-2025"/>
    <n v="6940"/>
    <s v="Porto"/>
    <d v="2025-09-18T00:00:00"/>
    <s v="Pliktavlevering valgkampmateriell"/>
    <n v="38"/>
    <x v="7"/>
    <s v="Valgkampkostnader (andre)"/>
    <m/>
  </r>
  <r>
    <s v="80085-2025"/>
    <n v="6940"/>
    <s v="Porto"/>
    <d v="2025-08-01T00:00:00"/>
    <s v="MS FJORDDRONNINGEN frakt vk-materiell"/>
    <n v="180"/>
    <x v="7"/>
    <s v="Valgkampkostnader (andre)"/>
    <m/>
  </r>
  <r>
    <s v="80078-2025"/>
    <n v="6940"/>
    <s v="Porto"/>
    <d v="2025-07-23T00:00:00"/>
    <s v="Hjemlev. vk-pakke P. Rajalingam"/>
    <n v="100"/>
    <x v="7"/>
    <s v="Valgkampkostnader (andre)"/>
    <m/>
  </r>
  <r>
    <s v="80076-2025"/>
    <n v="6940"/>
    <s v="Porto"/>
    <d v="2025-07-03T00:00:00"/>
    <s v="Frakt trykksaker fra SVs nettbutikk"/>
    <n v="40"/>
    <x v="6"/>
    <s v="Administrasjon"/>
    <m/>
  </r>
  <r>
    <s v="60091-2025"/>
    <n v="7100"/>
    <s v="Bilgodtgjørelse, oppgavepliktig"/>
    <d v="2025-08-16T00:00:00"/>
    <s v="Nicoline HE t/r Finnsnes-Skjervøy 15-16 aug "/>
    <n v="1820"/>
    <x v="7"/>
    <s v="Valgkampkostnader (andre)"/>
    <m/>
  </r>
  <r>
    <s v="60082-2025"/>
    <n v="7100"/>
    <s v="Bilgodtgjørelse, oppgavepliktig"/>
    <d v="2025-08-24T00:00:00"/>
    <s v="TLJØM Karlsøy-Finnsnes 22. aug."/>
    <n v="770"/>
    <x v="8"/>
    <s v="Partiaktiviteter"/>
    <m/>
  </r>
  <r>
    <s v="60083-2025"/>
    <n v="7100"/>
    <s v="Bilgodtgjørelse, oppgavepliktig"/>
    <d v="2025-08-24T00:00:00"/>
    <s v="ABN t/r Kvæfjord-Finnsnes delvis med ASB"/>
    <n v="1839.9"/>
    <x v="8"/>
    <s v="Partiaktiviteter"/>
    <m/>
  </r>
  <r>
    <s v="60084-2025"/>
    <n v="7100"/>
    <s v="Bilgodtgjørelse, oppgavepliktig"/>
    <d v="2025-07-12T00:00:00"/>
    <s v="ASB t/r Harstad-St.slett-Mannd. 8-12. juli"/>
    <n v="2683.45"/>
    <x v="7"/>
    <s v="Valgkampkostnader (andre)"/>
    <m/>
  </r>
  <r>
    <s v="60085-2025"/>
    <n v="7100"/>
    <s v="Bilgodtgjørelse, oppgavepliktig"/>
    <d v="2025-08-10T00:00:00"/>
    <s v="ASB t/r H.stad-F.nes-G.stad 9-10. aug."/>
    <n v="2070.6"/>
    <x v="7"/>
    <s v="Valgkampkostnader (andre)"/>
    <m/>
  </r>
  <r>
    <s v="60086-2025"/>
    <n v="7100"/>
    <s v="Bilgodtgjørelse, oppgavepliktig"/>
    <d v="2025-05-07T00:00:00"/>
    <s v="ASB t/r Harstad-Tovik med PJS"/>
    <n v="340"/>
    <x v="7"/>
    <s v="Valgkampkostnader (andre)"/>
    <m/>
  </r>
  <r>
    <s v="60077-2025"/>
    <n v="7100"/>
    <s v="Bilgodtgjørelse, oppgavepliktig"/>
    <d v="2025-08-31T00:00:00"/>
    <s v="ALB Harstad-S.moen med pass. 31. aug."/>
    <n v="634.5"/>
    <x v="7"/>
    <s v="Valgkampkostnader (andre)"/>
    <m/>
  </r>
  <r>
    <s v="60077-2025"/>
    <n v="7100"/>
    <s v="Bilgodtgjørelse, oppgavepliktig"/>
    <d v="2025-08-31T00:00:00"/>
    <s v="ALB S.moen-Harstad uten pass. 31. aug."/>
    <n v="493.5"/>
    <x v="7"/>
    <s v="Valgkampkostnader (andre)"/>
    <m/>
  </r>
  <r>
    <s v="60065-2025"/>
    <n v="7100"/>
    <s v="Bilgodtgjørelse, oppgavepliktig"/>
    <d v="2025-06-28T00:00:00"/>
    <s v="AKB t/r Harstad-Storsteinnes 28. juni"/>
    <n v="1505"/>
    <x v="7"/>
    <s v="Valgkampkostnader (andre)"/>
    <m/>
  </r>
  <r>
    <s v="60042-2025"/>
    <n v="7100"/>
    <s v="Bilgodtgjørelse, oppgavepliktig"/>
    <d v="2025-05-23T00:00:00"/>
    <s v="AB Nilsen t/r Dalsnes-Harstad 3-4. mai"/>
    <n v="147"/>
    <x v="7"/>
    <s v="Valgkampkostnader (andre)"/>
    <m/>
  </r>
  <r>
    <s v="60045-2025"/>
    <n v="7100"/>
    <s v="Bilgodtgjørelse, oppgavepliktig"/>
    <d v="2025-05-03T00:00:00"/>
    <s v="FH Henriksen Manndalen-Tromsø 3-4. mai "/>
    <n v="1008"/>
    <x v="7"/>
    <s v="Valgkampkostnader (andre)"/>
    <m/>
  </r>
  <r>
    <s v="60046-2025"/>
    <n v="7100"/>
    <s v="Bilgodtgjørelse, oppgavepliktig"/>
    <d v="2025-05-23T00:00:00"/>
    <s v="FH Henriksen t/r Olmmáivággi - Tromsø 31jan-2feb"/>
    <n v="1008"/>
    <x v="4"/>
    <s v="Partiaktiviteter"/>
    <m/>
  </r>
  <r>
    <s v="60035-2025"/>
    <n v="7100"/>
    <s v="Bilgodtgjørelse, oppgavepliktig"/>
    <d v="2025-04-27T00:00:00"/>
    <s v="LE Grotdal t/r hjem-Evenes 25-27. april"/>
    <n v="266"/>
    <x v="10"/>
    <s v="Partiaktiviteter"/>
    <m/>
  </r>
  <r>
    <s v="60028-2025"/>
    <n v="7100"/>
    <s v="Bilgodtgjørelse, oppgavepliktig"/>
    <d v="2025-03-20T00:00:00"/>
    <s v="E. M. Ervik LM t/r hjem-Evenes "/>
    <n v="315"/>
    <x v="11"/>
    <s v="Partiaktiviteter"/>
    <m/>
  </r>
  <r>
    <s v="60031-2025"/>
    <n v="7100"/>
    <s v="Bilgodtgjørelse, oppgavepliktig"/>
    <d v="2025-02-01T00:00:00"/>
    <s v="B. Hoel med B. Bråthen hjem B.botn 1-2 febr."/>
    <n v="297"/>
    <x v="4"/>
    <s v="Partiaktiviteter"/>
    <m/>
  </r>
  <r>
    <s v="60025-2025"/>
    <n v="7100"/>
    <s v="Bilgodtgjørelse, oppgavepliktig"/>
    <d v="2025-03-12T00:00:00"/>
    <s v="SAB Jenssen t/r hjem-Harstad 31jan-2feb med E. Tobiassen"/>
    <n v="2179.5"/>
    <x v="4"/>
    <s v="Partiaktiviteter"/>
    <m/>
  </r>
  <r>
    <s v="60019-2025"/>
    <n v="7100"/>
    <s v="Bilgodtgjørelse, oppgavepliktig"/>
    <d v="2025-01-31T00:00:00"/>
    <s v="MS Ulvund t/r Old-Harstad med LM Nilsen "/>
    <n v="3006"/>
    <x v="4"/>
    <s v="Partiaktiviteter"/>
    <m/>
  </r>
  <r>
    <s v="60018-2025"/>
    <n v="7100"/>
    <s v="Bilgodtgjørelse, oppgavepliktig"/>
    <d v="2025-02-26T00:00:00"/>
    <s v="PS Mathiesen t/r Skjervøy-Harstad 31jan-2feb 2 pass."/>
    <n v="4422"/>
    <x v="9"/>
    <s v="Partiaktiviteter"/>
    <m/>
  </r>
  <r>
    <s v="60014-2025"/>
    <n v="7100"/>
    <s v="Bilgodtgjørelse, oppgavepliktig"/>
    <d v="2025-02-20T00:00:00"/>
    <s v="P. Rajalingam m/pass. t/r Hansnes-Harstad 31jan-2feb"/>
    <n v="3210"/>
    <x v="4"/>
    <s v="Partiaktiviteter"/>
    <m/>
  </r>
  <r>
    <s v="60081-2025"/>
    <n v="7140"/>
    <s v="Reisekostnad, ikke oppgavepliktig"/>
    <d v="2025-08-23T00:00:00"/>
    <s v="GS Tromsø-Finnsnes 23. aug."/>
    <n v="137"/>
    <x v="8"/>
    <s v="Partiaktiviteter"/>
    <m/>
  </r>
  <r>
    <s v="60082-2025"/>
    <n v="7140"/>
    <s v="Reisekostnad, ikke oppgavepliktig"/>
    <d v="2025-08-24T00:00:00"/>
    <s v="TLJØM buss Senja-Tromsø 24. aug."/>
    <n v="288"/>
    <x v="8"/>
    <s v="Partiaktiviteter"/>
    <m/>
  </r>
  <r>
    <s v="60082-2025"/>
    <n v="7140"/>
    <s v="Reisekostnad, ikke oppgavepliktig"/>
    <d v="2025-08-24T00:00:00"/>
    <s v="TLJØM hotell Finnsnes 22-24. aug."/>
    <n v="3598"/>
    <x v="8"/>
    <s v="Partiaktiviteter"/>
    <m/>
  </r>
  <r>
    <s v="60087-2025"/>
    <n v="7140"/>
    <s v="Reisekostnad, ikke oppgavepliktig"/>
    <d v="2025-08-24T00:00:00"/>
    <s v="RSM t/r Tromsø-Finnsnes 23-24. aug."/>
    <n v="425"/>
    <x v="8"/>
    <s v="Partiaktiviteter"/>
    <m/>
  </r>
  <r>
    <s v="60076-2025"/>
    <n v="7140"/>
    <s v="Reisekostnad, ikke oppgavepliktig"/>
    <d v="2025-08-24T00:00:00"/>
    <s v="ALB båt Harstad-Finnsnes 22. aug."/>
    <n v="406"/>
    <x v="8"/>
    <s v="Partiaktiviteter"/>
    <m/>
  </r>
  <r>
    <s v="60079-2025"/>
    <n v="7140"/>
    <s v="Reisekostnad, ikke oppgavepliktig"/>
    <d v="2025-08-29T00:00:00"/>
    <s v="Comfort Hotel Finnsnes 22-24 august"/>
    <n v="12240"/>
    <x v="8"/>
    <s v="Partiaktiviteter"/>
    <m/>
  </r>
  <r>
    <s v="60072-2025"/>
    <n v="7140"/>
    <s v="Reisekostnad, ikke oppgavepliktig"/>
    <d v="2025-06-21T00:00:00"/>
    <s v="PJS t/r Tromsø-Br.botn 21. juni"/>
    <n v="434"/>
    <x v="7"/>
    <s v="Valgkampkostnader (andre)"/>
    <m/>
  </r>
  <r>
    <s v="60074-2025"/>
    <n v="7140"/>
    <s v="Reisekostnad, ikke oppgavepliktig"/>
    <d v="2025-05-28T00:00:00"/>
    <s v="PJS Tromsø-Harstad 28. mai"/>
    <n v="672"/>
    <x v="7"/>
    <s v="Valgkampkostnader (andre)"/>
    <m/>
  </r>
  <r>
    <s v="60075-2025"/>
    <n v="7140"/>
    <s v="Reisekostnad, ikke oppgavepliktig"/>
    <d v="2025-08-07T00:00:00"/>
    <s v="PJS t/r Tromsø-Harstad 6-7 aug."/>
    <n v="1210"/>
    <x v="7"/>
    <s v="Valgkampkostnader (andre)"/>
    <m/>
  </r>
  <r>
    <s v="60071-2025"/>
    <n v="7140"/>
    <s v="Reisekostnad, ikke oppgavepliktig"/>
    <d v="2025-06-21T00:00:00"/>
    <s v="PJS t/r Tromsø-Harstad 24. juli"/>
    <n v="434"/>
    <x v="7"/>
    <s v="Valgkampkostnader (andre)"/>
    <m/>
  </r>
  <r>
    <s v="60061-2025"/>
    <n v="7140"/>
    <s v="Reisekostnad, ikke oppgavepliktig"/>
    <d v="2025-06-25T00:00:00"/>
    <s v="Smarthotel Tromsø 2-4. mai kick-off"/>
    <n v="13900"/>
    <x v="7"/>
    <s v="Valgkampkostnader (andre)"/>
    <m/>
  </r>
  <r>
    <s v="60059-2025"/>
    <n v="7140"/>
    <s v="Reisekostnad, ikke oppgavepliktig"/>
    <d v="2025-06-20T00:00:00"/>
    <s v="Rita og Pål Mathiesen t/r Skjervøy-Tromsø 2-4 mai"/>
    <n v="918"/>
    <x v="7"/>
    <s v="Valgkampkostnader (andre)"/>
    <m/>
  </r>
  <r>
    <s v="60042-2025"/>
    <n v="7140"/>
    <s v="Reisekostnad, ikke oppgavepliktig"/>
    <d v="2025-05-23T00:00:00"/>
    <s v="AB Nilsen t/r Harstad-Tromsø 3-4. mai"/>
    <n v="1344"/>
    <x v="7"/>
    <s v="Valgkampkostnader (andre)"/>
    <m/>
  </r>
  <r>
    <s v="60043-2025"/>
    <n v="7140"/>
    <s v="Reisekostnad, ikke oppgavepliktig"/>
    <d v="2025-05-23T00:00:00"/>
    <s v="A Løkholm-Båtnes t/r Harestad-Tromsø 2-4. mai"/>
    <n v="1344"/>
    <x v="7"/>
    <s v="Valgkampkostnader (andre)"/>
    <m/>
  </r>
  <r>
    <s v="60044-2025"/>
    <n v="7140"/>
    <s v="Reisekostnad, ikke oppgavepliktig"/>
    <d v="2025-05-23T00:00:00"/>
    <s v="B. Hoel og SA Berg t/r Finnsnes-Tromsø  3-4. mai"/>
    <n v="904"/>
    <x v="7"/>
    <s v="Valgkampkostnader (andre)"/>
    <m/>
  </r>
  <r>
    <s v="60046-2025"/>
    <n v="7140"/>
    <s v="Reisekostnad, ikke oppgavepliktig"/>
    <d v="2025-05-23T00:00:00"/>
    <s v="FH Henriksen t/r Tromsø - Harstad 31jan-2feb"/>
    <n v="1319"/>
    <x v="4"/>
    <s v="Partiaktiviteter"/>
    <m/>
  </r>
  <r>
    <s v="60047-2025"/>
    <n v="7140"/>
    <s v="Reisekostnad, ikke oppgavepliktig"/>
    <d v="2025-05-23T00:00:00"/>
    <s v="HB Mäntykoski t/r Harestad-Tromsø 3-4. mai"/>
    <n v="346"/>
    <x v="7"/>
    <s v="Valgkampkostnader (andre)"/>
    <m/>
  </r>
  <r>
    <s v="60048-2025"/>
    <n v="7140"/>
    <s v="Reisekostnad, ikke oppgavepliktig"/>
    <d v="2025-05-03T00:00:00"/>
    <s v="MS Ulvund vk kick-off Tromsø 3-4. mai"/>
    <n v="384"/>
    <x v="7"/>
    <s v="Valgkampkostnader (andre)"/>
    <m/>
  </r>
  <r>
    <s v="60049-2025"/>
    <n v="7140"/>
    <s v="Reisekostnad, ikke oppgavepliktig"/>
    <d v="2025-05-23T00:00:00"/>
    <s v="PJS FInnsnes og Tjeldsund 25apr, 7-8mai"/>
    <n v="1974"/>
    <x v="9"/>
    <s v="Partiaktiviteter"/>
    <m/>
  </r>
  <r>
    <s v="60035-2025"/>
    <n v="7140"/>
    <s v="Reisekostnad, ikke oppgavepliktig"/>
    <d v="2025-04-27T00:00:00"/>
    <s v="LE Grotdal folkv.saml. 25-27. april Oslo "/>
    <n v="4321"/>
    <x v="10"/>
    <s v="Partiaktiviteter"/>
    <m/>
  </r>
  <r>
    <s v="60033-2025"/>
    <n v="7140"/>
    <s v="Reisekostnad, ikke oppgavepliktig"/>
    <d v="2025-03-13T00:00:00"/>
    <s v="B.A. Saus t/r OSL-Oslo 13-16. mars"/>
    <n v="381"/>
    <x v="11"/>
    <s v="Partiaktiviteter"/>
    <m/>
  </r>
  <r>
    <s v="60028-2025"/>
    <n v="7140"/>
    <s v="Reisekostnad, ikke oppgavepliktig"/>
    <d v="2025-03-20T00:00:00"/>
    <s v="E.M. Ervik LM t/r OSL-Oslo 13-16. mars"/>
    <n v="258"/>
    <x v="11"/>
    <s v="Partiaktiviteter"/>
    <m/>
  </r>
  <r>
    <s v="60030-2025"/>
    <n v="7140"/>
    <s v="Reisekostnad, ikke oppgavepliktig"/>
    <d v="2025-02-02T00:00:00"/>
    <s v="M. Bilden Oslo-Harstad 31. januar"/>
    <n v="3454"/>
    <x v="4"/>
    <s v="Partiaktiviteter"/>
    <m/>
  </r>
  <r>
    <s v="60031-2025"/>
    <n v="7140"/>
    <s v="Reisekostnad, ikke oppgavepliktig"/>
    <d v="2025-02-01T00:00:00"/>
    <s v="B. Hoel hurtigbåt med B. Bråthen 1-2 febr."/>
    <n v="772"/>
    <x v="4"/>
    <s v="Partiaktiviteter"/>
    <m/>
  </r>
  <r>
    <s v="60024-2025"/>
    <n v="7140"/>
    <s v="Reisekostnad, ikke oppgavepliktig"/>
    <d v="2025-03-12T00:00:00"/>
    <s v="PA Slettmo t/r Harstad-Finnsnes, Scandic og parkering"/>
    <n v="3100.4"/>
    <x v="4"/>
    <s v="Partiaktiviteter"/>
    <m/>
  </r>
  <r>
    <s v="60020-2025"/>
    <n v="7140"/>
    <s v="Reisekostnad, ikke oppgavepliktig"/>
    <d v="2025-03-03T00:00:00"/>
    <s v="G. Bjørhovde t/r Tromsø-Harstad 1-2. feb."/>
    <n v="566"/>
    <x v="4"/>
    <s v="Partiaktiviteter"/>
    <m/>
  </r>
  <r>
    <s v="60019-2025"/>
    <n v="7140"/>
    <s v="Reisekostnad, ikke oppgavepliktig"/>
    <d v="2025-01-31T00:00:00"/>
    <s v="MS Ulvund bompass. og parkering"/>
    <n v="278.35000000000002"/>
    <x v="4"/>
    <s v="Partiaktiviteter"/>
    <m/>
  </r>
  <r>
    <s v="80022-2025"/>
    <n v="7140"/>
    <s v="Reisekostnad, ikke oppgavepliktig"/>
    <d v="2025-02-21T00:00:00"/>
    <s v="Ervik og Ludvigsen Smarthotel Oslo 13-16. mars"/>
    <n v="5940"/>
    <x v="11"/>
    <s v="Partiaktiviteter"/>
    <m/>
  </r>
  <r>
    <s v="80021-2025"/>
    <n v="7140"/>
    <s v="Reisekostnad, ikke oppgavepliktig"/>
    <d v="2025-02-24T00:00:00"/>
    <s v="BA Saus Smarthotel Oslo 13-16. mars"/>
    <n v="2970"/>
    <x v="11"/>
    <s v="Partiaktiviteter"/>
    <m/>
  </r>
  <r>
    <s v="80020-2025"/>
    <n v="7140"/>
    <s v="Reisekostnad, ikke oppgavepliktig"/>
    <d v="2025-02-24T00:00:00"/>
    <s v="BA Saus t/r Tromsø-Oslo 13-16. mars"/>
    <n v="3428"/>
    <x v="11"/>
    <s v="Partiaktiviteter"/>
    <m/>
  </r>
  <r>
    <s v="80019-2025"/>
    <n v="7140"/>
    <s v="Reisekostnad, ikke oppgavepliktig"/>
    <d v="2025-02-20T00:00:00"/>
    <s v="KE Ludvigsen t/r Bardufoss-Oslo 13-16 mars"/>
    <n v="3878"/>
    <x v="11"/>
    <s v="Partiaktiviteter"/>
    <m/>
  </r>
  <r>
    <s v="80018-2025"/>
    <n v="7140"/>
    <s v="Reisekostnad, ikke oppgavepliktig"/>
    <d v="2025-02-20T00:00:00"/>
    <s v="EM Ervik t/r Lofoten-Oslo 13-16. mars"/>
    <n v="4128"/>
    <x v="11"/>
    <s v="Partiaktiviteter"/>
    <m/>
  </r>
  <r>
    <s v="60015-2025"/>
    <n v="7140"/>
    <s v="Reisekostnad, ikke oppgavepliktig"/>
    <d v="2025-02-21T00:00:00"/>
    <s v="K.E: Ludvigsen t/r Finnsnes-Harstad  1-2 feb."/>
    <n v="583"/>
    <x v="4"/>
    <s v="Partiaktiviteter"/>
    <m/>
  </r>
  <r>
    <s v="60016-2025"/>
    <n v="7140"/>
    <s v="Reisekostnad, ikke oppgavepliktig"/>
    <d v="2025-01-31T00:00:00"/>
    <s v="M. Andersen t/r Finnsnes-Tromsø 31jan-2feb"/>
    <n v="2303"/>
    <x v="4"/>
    <s v="Partiaktiviteter"/>
    <m/>
  </r>
  <r>
    <s v="60012-2025"/>
    <n v="7140"/>
    <s v="Reisekostnad, ikke oppgavepliktig"/>
    <d v="2025-02-01T00:00:00"/>
    <s v="B.A. Saus t/r Tromsø-Harstad båt 1-2. feb."/>
    <n v="654"/>
    <x v="4"/>
    <s v="Partiaktiviteter"/>
    <m/>
  </r>
  <r>
    <s v="60005-2025"/>
    <n v="7140"/>
    <s v="Reisekostnad, ikke oppgavepliktig"/>
    <d v="2025-02-11T00:00:00"/>
    <s v="Bi Haavind t/r Tromsø-Harstad 1-2. feb."/>
    <n v="566"/>
    <x v="4"/>
    <s v="Partiaktiviteter"/>
    <m/>
  </r>
  <r>
    <s v="60004-2025"/>
    <n v="7140"/>
    <s v="Reisekostnad, ikke oppgavepliktig"/>
    <d v="2025-02-11T00:00:00"/>
    <s v="G. G. Johansen t/r Tromsø-Harstad 31jan-2feb"/>
    <n v="869"/>
    <x v="4"/>
    <s v="Partiaktiviteter"/>
    <m/>
  </r>
  <r>
    <s v="60007-2025"/>
    <n v="7140"/>
    <s v="Reisekostnad, ikke oppgavepliktig"/>
    <d v="2025-02-02T00:00:00"/>
    <s v="M-L Løchen t/r Tromsø-Harstad 1-2. feb."/>
    <n v="1042"/>
    <x v="4"/>
    <s v="Partiaktiviteter"/>
    <m/>
  </r>
  <r>
    <s v="60009-2025"/>
    <n v="7140"/>
    <s v="Reisekostnad, ikke oppgavepliktig"/>
    <d v="2025-01-31T00:00:00"/>
    <s v="S. Pettersen t/r Tromsø-Harstad 31.jan-2.feb. "/>
    <n v="1319"/>
    <x v="4"/>
    <s v="Partiaktiviteter"/>
    <m/>
  </r>
  <r>
    <s v="60008-2025"/>
    <n v="7140"/>
    <s v="Reisekostnad, ikke oppgavepliktig"/>
    <d v="2025-02-01T00:00:00"/>
    <s v="S. Valkoinen t/r Tromsø-Harstad 1-2. feb."/>
    <n v="566"/>
    <x v="4"/>
    <s v="Partiaktiviteter"/>
    <m/>
  </r>
  <r>
    <s v="60003-2025"/>
    <n v="7140"/>
    <s v="Reisekostnad, ikke oppgavepliktig"/>
    <d v="2025-02-11T00:00:00"/>
    <s v="T.L.J.Ø. Midtgaard Scandic Harstad 30jan-1feb"/>
    <n v="4298"/>
    <x v="4"/>
    <s v="Partiaktiviteter"/>
    <m/>
  </r>
  <r>
    <s v="80012-2025"/>
    <n v="7140"/>
    <s v="Reisekostnad, ikke oppgavepliktig"/>
    <d v="2025-02-03T00:00:00"/>
    <s v="RHO Evenes-H.våg 2. feb."/>
    <n v="2174"/>
    <x v="4"/>
    <s v="Partiaktiviteter"/>
    <m/>
  </r>
  <r>
    <s v="80011-2025"/>
    <n v="7140"/>
    <s v="Reisekostnad, ikke oppgavepliktig"/>
    <d v="2025-02-03T00:00:00"/>
    <s v="RHO mat Evenes lufthavn 2. feb."/>
    <n v="244"/>
    <x v="4"/>
    <s v="Partiaktiviteter"/>
    <m/>
  </r>
  <r>
    <s v="60002-2025"/>
    <n v="7140"/>
    <s v="Reisekostnad, ikke oppgavepliktig"/>
    <d v="2025-02-10T00:00:00"/>
    <s v="Årsmøte Quality Hotel Harstad 31jan-1feb"/>
    <n v="114635"/>
    <x v="4"/>
    <s v="Partiaktiviteter"/>
    <m/>
  </r>
  <r>
    <s v="80006-2025"/>
    <n v="7140"/>
    <s v="Reisekostnad, ikke oppgavepliktig"/>
    <d v="2025-01-31T00:00:00"/>
    <s v="RHO reisemat ifm årsmøte"/>
    <n v="169"/>
    <x v="4"/>
    <s v="Partiaktiviteter"/>
    <m/>
  </r>
  <r>
    <s v="80001-2025"/>
    <n v="7140"/>
    <s v="Reisekostnad, ikke oppgavepliktig"/>
    <d v="2025-01-10T00:00:00"/>
    <s v="RHO fly Harstad_h.våg 2. februar"/>
    <n v="1961"/>
    <x v="4"/>
    <s v="Partiaktiviteter"/>
    <m/>
  </r>
  <r>
    <s v="80112-2025"/>
    <n v="7320"/>
    <s v="Reklamekostnad"/>
    <d v="2025-08-31T00:00:00"/>
    <s v="Acast reklame 24juli - 7sept"/>
    <n v="4590.25"/>
    <x v="7"/>
    <s v="Markedsføring valgkamp"/>
    <m/>
  </r>
  <r>
    <s v="80111-2025"/>
    <n v="7320"/>
    <s v="Reklamekostnad"/>
    <d v="2025-08-01T00:00:00"/>
    <s v="FB-annonse 31.07 E9P6UVU9Y2 kvittering mangler"/>
    <n v="34.24"/>
    <x v="7"/>
    <s v="Markedsføring valgkamp"/>
    <m/>
  </r>
  <r>
    <s v="80110-2025"/>
    <n v="7320"/>
    <s v="Reklamekostnad"/>
    <d v="2025-09-01T00:00:00"/>
    <s v="FB-annonser august"/>
    <n v="5364.5"/>
    <x v="7"/>
    <s v="Markedsføring valgkamp"/>
    <m/>
  </r>
  <r>
    <s v="80105-2025"/>
    <n v="7320"/>
    <s v="Reklamekostnad"/>
    <d v="2025-09-11T00:00:00"/>
    <s v="FACEBK *BRL2N25JR2"/>
    <n v="7996.65"/>
    <x v="7"/>
    <s v="Markedsføring valgkamp"/>
    <m/>
  </r>
  <r>
    <s v="80104-2025"/>
    <n v="7320"/>
    <s v="Reklamekostnad"/>
    <d v="2025-09-08T00:00:00"/>
    <s v="FACEBK *E4JEUZYHR2"/>
    <n v="7890"/>
    <x v="7"/>
    <s v="Markedsføring valgkamp"/>
    <m/>
  </r>
  <r>
    <s v="80103-2025"/>
    <n v="7320"/>
    <s v="Reklamekostnad"/>
    <d v="2025-09-08T00:00:00"/>
    <s v="FACEBK *2YFJL2MHR2"/>
    <n v="8101"/>
    <x v="7"/>
    <s v="Markedsføring valgkamp"/>
    <m/>
  </r>
  <r>
    <s v="80102-2025"/>
    <n v="7320"/>
    <s v="Reklamekostnad"/>
    <d v="2025-09-05T00:00:00"/>
    <s v="FACEBK *KM8UAZCF72"/>
    <n v="201.56"/>
    <x v="7"/>
    <s v="Markedsføring valgkamp"/>
    <m/>
  </r>
  <r>
    <s v="80101-2025"/>
    <n v="7320"/>
    <s v="Reklamekostnad"/>
    <d v="2025-09-05T00:00:00"/>
    <s v="FACEBK *VMZZ625JR2"/>
    <n v="7693"/>
    <x v="7"/>
    <s v="Markedsføring valgkamp"/>
    <m/>
  </r>
  <r>
    <s v="80100-2025"/>
    <n v="7320"/>
    <s v="Reklamekostnad"/>
    <d v="2025-09-03T00:00:00"/>
    <s v="FACEBK *H8N7LZYHR2"/>
    <n v="7500"/>
    <x v="7"/>
    <s v="Markedsføring valgkamp"/>
    <m/>
  </r>
  <r>
    <s v="60092-2025"/>
    <n v="7320"/>
    <s v="Reklamekostnad"/>
    <d v="2025-09-09T00:00:00"/>
    <s v="Amedia 7juli-8sept"/>
    <n v="273013.81"/>
    <x v="7"/>
    <s v="Markedsføring valgkamp"/>
    <m/>
  </r>
  <r>
    <s v="60093-2025"/>
    <n v="7320"/>
    <s v="Reklamekostnad"/>
    <d v="2025-09-09T00:00:00"/>
    <s v="Polaris Media annonser sept."/>
    <n v="56819.69"/>
    <x v="7"/>
    <s v="Markedsføring valgkamp"/>
    <m/>
  </r>
  <r>
    <s v="60080-2025"/>
    <n v="7320"/>
    <s v="Reklamekostnad"/>
    <d v="2025-08-31T00:00:00"/>
    <s v="Polaris Media annonser august"/>
    <n v="85680.31"/>
    <x v="7"/>
    <s v="Markedsføring valgkamp"/>
    <m/>
  </r>
  <r>
    <s v="60073-2025"/>
    <n v="7320"/>
    <s v="Reklamekostnad"/>
    <d v="2025-08-25T00:00:00"/>
    <s v="Radio Tromsø AS - valg 2025"/>
    <n v="25000"/>
    <x v="7"/>
    <s v="Markedsføring valgkamp"/>
    <m/>
  </r>
  <r>
    <s v="80090-2025"/>
    <n v="7320"/>
    <s v="Reklamekostnad"/>
    <d v="2025-08-11T00:00:00"/>
    <s v="FACEBK 2VRK8Y4JR2 29. juli - 9, aug."/>
    <n v="1215.8599999999999"/>
    <x v="7"/>
    <s v="Markedsføring valgkamp"/>
    <m/>
  </r>
  <r>
    <s v="60064-2025"/>
    <n v="7320"/>
    <s v="Reklamekostnad"/>
    <d v="2025-07-15T00:00:00"/>
    <s v="Stor valgkamppakke profilmateriell"/>
    <n v="3750"/>
    <x v="7"/>
    <s v="Overføring TIL andre partiledd"/>
    <m/>
  </r>
  <r>
    <s v="80070-2025"/>
    <n v="7320"/>
    <s v="Reklamekostnad"/>
    <d v="2025-07-01T00:00:00"/>
    <s v="FB-annonse 'dårlig råd' 25. juni "/>
    <n v="99.42"/>
    <x v="7"/>
    <s v="Markedsføring valgkamp"/>
    <m/>
  </r>
  <r>
    <s v="80069-2025"/>
    <n v="7320"/>
    <s v="Reklamekostnad"/>
    <d v="2025-06-26T00:00:00"/>
    <s v="FB-annonser 'dårlig råd' 18-24. juni"/>
    <n v="1900"/>
    <x v="7"/>
    <s v="Markedsføring valgkamp"/>
    <m/>
  </r>
  <r>
    <s v="60051-2025"/>
    <n v="7320"/>
    <s v="Reklamekostnad"/>
    <d v="2025-05-13T00:00:00"/>
    <s v="Polaris Folkebladet 1. mai markering "/>
    <n v="1872.9"/>
    <x v="7"/>
    <s v="Markedsføring valgkamp"/>
    <m/>
  </r>
  <r>
    <s v="60036-2025"/>
    <n v="7320"/>
    <s v="Reklamekostnad"/>
    <d v="2025-05-02T00:00:00"/>
    <s v="Profilmateriell SVs nettbutikk"/>
    <n v="4790"/>
    <x v="7"/>
    <s v="Valgkampkostnader (andre)"/>
    <m/>
  </r>
  <r>
    <s v="60038-2025"/>
    <n v="7320"/>
    <s v="Reklamekostnad"/>
    <d v="2025-04-30T00:00:00"/>
    <s v="Polaris 1. mai markering"/>
    <n v="4370.8500000000004"/>
    <x v="7"/>
    <s v="Markedsføring valgkamp"/>
    <m/>
  </r>
  <r>
    <s v="60090-2025"/>
    <n v="7430"/>
    <s v="Gave, ikke fradragsberettiget"/>
    <d v="2025-09-08T00:00:00"/>
    <s v="Sak 106/25 - støtte til SU"/>
    <n v="4000"/>
    <x v="12"/>
    <s v="Overføring TIL andre partiledd"/>
    <m/>
  </r>
  <r>
    <s v="60056-2025"/>
    <n v="7430"/>
    <s v="Gave, ikke fradragsberettiget"/>
    <d v="2025-06-05T00:00:00"/>
    <s v="Tromsø SU -  støtte"/>
    <n v="10000"/>
    <x v="7"/>
    <s v="Valgkampkostnader (andre)"/>
    <m/>
  </r>
  <r>
    <s v="60057-2025"/>
    <n v="7430"/>
    <s v="Gave, ikke fradragsberettiget"/>
    <d v="2025-06-05T00:00:00"/>
    <s v="Harstad SU støtte"/>
    <n v="10000"/>
    <x v="7"/>
    <s v="Valgkampkostnader (andre)"/>
    <m/>
  </r>
  <r>
    <s v="60021-2025"/>
    <n v="7430"/>
    <s v="Gave, ikke fradragsberettiget"/>
    <d v="2025-03-10T00:00:00"/>
    <s v="AKB utlegg gave ungdommer Anna Rogde"/>
    <n v="326"/>
    <x v="4"/>
    <s v="Partiaktiviteter"/>
    <m/>
  </r>
  <r>
    <s v="60052-2025"/>
    <n v="7700"/>
    <s v="Styre- og bedriftsforsamlingsmøter"/>
    <d v="2025-05-20T00:00:00"/>
    <s v="Casa Inferno 2. mai fylkesstyremøte"/>
    <n v="5530"/>
    <x v="8"/>
    <s v="Partiaktiviteter"/>
    <m/>
  </r>
  <r>
    <s v="60039-2025"/>
    <n v="7700"/>
    <s v="Styre- og bedriftsforsamlingsmøter"/>
    <d v="2025-04-30T00:00:00"/>
    <s v="Servering fylkestyremøte 3. mai"/>
    <n v="4510"/>
    <x v="8"/>
    <s v="Partiaktiviteter"/>
    <m/>
  </r>
  <r>
    <s v="60034-2025"/>
    <n v="7700"/>
    <s v="Styre- og bedriftsforsamlingsmøter"/>
    <d v="2025-03-31T00:00:00"/>
    <s v="Lunsj 65 pers. 1. og 2. februar"/>
    <n v="4000"/>
    <x v="4"/>
    <s v="Partiaktiviteter"/>
    <m/>
  </r>
  <r>
    <s v="60032-2025"/>
    <n v="7700"/>
    <s v="Styre- og bedriftsforsamlingsmøter"/>
    <d v="2025-04-07T00:00:00"/>
    <s v="11 landsmøtedelegater LM 2025"/>
    <n v="77000"/>
    <x v="11"/>
    <s v="Overføring TIL andre partiledd"/>
    <m/>
  </r>
  <r>
    <s v="60011-2025"/>
    <n v="7700"/>
    <s v="Styre- og bedriftsforsamlingsmøter"/>
    <d v="2025-02-20T00:00:00"/>
    <s v="KE Ludvigsen observatør LM 2025"/>
    <n v="3870"/>
    <x v="11"/>
    <s v="Overføring TIL andre partiledd"/>
    <m/>
  </r>
  <r>
    <s v="60010-2025"/>
    <n v="7700"/>
    <s v="Styre- og bedriftsforsamlingsmøter"/>
    <d v="2025-02-20T00:00:00"/>
    <s v="EM Ervik observatør LM 2025"/>
    <n v="3870"/>
    <x v="11"/>
    <s v="Overføring TIL andre partiledd"/>
    <m/>
  </r>
  <r>
    <s v="60013-2025"/>
    <n v="7700"/>
    <s v="Styre- og bedriftsforsamlingsmøter"/>
    <d v="2025-02-10T00:00:00"/>
    <s v="HARSTAD NORMISJON - leie Bethel 31jan-2feb"/>
    <n v="3300"/>
    <x v="4"/>
    <s v="Partiaktiviteter"/>
    <m/>
  </r>
  <r>
    <s v="80010-2025"/>
    <n v="7700"/>
    <s v="Styre- og bedriftsforsamlingsmøter"/>
    <d v="2025-02-03T00:00:00"/>
    <s v="Blomster avtropp. nestleder og 1. kand. "/>
    <n v="598"/>
    <x v="12"/>
    <s v="Partiaktiviteter"/>
    <m/>
  </r>
  <r>
    <s v="80009-2025"/>
    <n v="7700"/>
    <s v="Styre- og bedriftsforsamlingsmøter"/>
    <d v="2025-02-03T00:00:00"/>
    <s v="Donasjoner Redd Barna avtropp. fs.medl."/>
    <n v="1000"/>
    <x v="12"/>
    <s v="Partiaktiviteter"/>
    <m/>
  </r>
  <r>
    <s v="60006-2025"/>
    <n v="7700"/>
    <s v="Styre- og bedriftsforsamlingsmøter"/>
    <d v="2025-02-03T00:00:00"/>
    <s v="RAGNAR OLSEN opptreden 1. februar"/>
    <n v="5000"/>
    <x v="4"/>
    <s v="Partiaktiviteter"/>
    <m/>
  </r>
  <r>
    <s v="60001-2025"/>
    <n v="7700"/>
    <s v="Styre- og bedriftsforsamlingsmøter"/>
    <d v="2025-02-05T00:00:00"/>
    <s v="TROMS FYLKESKOMMUNE - fakturanr. 201001262"/>
    <n v="4455"/>
    <x v="4"/>
    <s v="Partiaktiviteter"/>
    <m/>
  </r>
  <r>
    <s v="80114-2025"/>
    <n v="7770"/>
    <s v="Bank- og kortgebyr"/>
    <d v="2025-09-15T00:00:00"/>
    <s v="Månedsavgift og betalinger"/>
    <n v="27"/>
    <x v="6"/>
    <s v="Administrasjon"/>
    <m/>
  </r>
  <r>
    <s v="80108-2025"/>
    <n v="7770"/>
    <s v="Bank- og kortgebyr"/>
    <d v="2025-08-31T00:00:00"/>
    <s v="Cremul og varekjøp august"/>
    <n v="154.5"/>
    <x v="13"/>
    <s v="Administrasjon"/>
    <m/>
  </r>
  <r>
    <s v="80107-2025"/>
    <n v="7770"/>
    <s v="Bank- og kortgebyr"/>
    <d v="2025-08-22T00:00:00"/>
    <s v="Gebyr gave AKG og retur gave MB"/>
    <n v="36.75"/>
    <x v="13"/>
    <s v="Administrasjon"/>
    <m/>
  </r>
  <r>
    <s v="80089-2025"/>
    <n v="7770"/>
    <s v="Bank- og kortgebyr"/>
    <d v="2025-08-11T00:00:00"/>
    <s v="Månedsavgift og betalinger"/>
    <n v="30"/>
    <x v="13"/>
    <s v="Administrasjon"/>
    <m/>
  </r>
  <r>
    <s v="80084-2025"/>
    <n v="7770"/>
    <s v="Bank- og kortgebyr"/>
    <d v="2025-07-31T00:00:00"/>
    <s v="Cremul og varekjøp juli"/>
    <n v="107.5"/>
    <x v="13"/>
    <s v="Administrasjon"/>
    <m/>
  </r>
  <r>
    <s v="80080-2025"/>
    <n v="7770"/>
    <s v="Bank- og kortgebyr"/>
    <d v="2025-07-28T00:00:00"/>
    <s v="Årsgebyr bankkort"/>
    <n v="300"/>
    <x v="13"/>
    <s v="Administrasjon"/>
    <m/>
  </r>
  <r>
    <s v="80077-2025"/>
    <n v="7770"/>
    <s v="Bank- og kortgebyr"/>
    <d v="2025-07-14T00:00:00"/>
    <s v="Månedsgebyr og betalinger"/>
    <n v="42"/>
    <x v="13"/>
    <s v="Administrasjon"/>
    <m/>
  </r>
  <r>
    <s v="80068-2025"/>
    <n v="7770"/>
    <s v="Bank- og kortgebyr"/>
    <d v="2025-06-30T00:00:00"/>
    <s v="Cremul"/>
    <n v="89.5"/>
    <x v="13"/>
    <s v="Administrasjon"/>
    <m/>
  </r>
  <r>
    <s v="80067-2025"/>
    <n v="7770"/>
    <s v="Bank- og kortgebyr"/>
    <d v="2025-06-16T00:00:00"/>
    <s v="KID, melding, nettbank mnd"/>
    <n v="69.5"/>
    <x v="13"/>
    <s v="Administrasjon"/>
    <m/>
  </r>
  <r>
    <s v="80062-2025"/>
    <n v="7770"/>
    <s v="Bank- og kortgebyr"/>
    <d v="2025-05-31T00:00:00"/>
    <s v="Cremul mai"/>
    <n v="85"/>
    <x v="13"/>
    <s v="Administrasjon"/>
    <m/>
  </r>
  <r>
    <s v="80053-2025"/>
    <n v="7770"/>
    <s v="Bank- og kortgebyr"/>
    <d v="2025-05-12T00:00:00"/>
    <s v="Månedsavg. neebank, melding og KID"/>
    <n v="36"/>
    <x v="13"/>
    <s v="Administrasjon"/>
    <m/>
  </r>
  <r>
    <s v="80052-2025"/>
    <n v="7770"/>
    <s v="Bank- og kortgebyr"/>
    <d v="2025-04-30T00:00:00"/>
    <s v="Gebyr Cremul"/>
    <n v="90"/>
    <x v="13"/>
    <s v="Administrasjon"/>
    <m/>
  </r>
  <r>
    <s v="80051-2025"/>
    <n v="7770"/>
    <s v="Bank- og kortgebyr"/>
    <d v="2025-04-14T00:00:00"/>
    <s v="Gebyr bet. meld., nettbank og KID"/>
    <n v="50"/>
    <x v="13"/>
    <s v="Administrasjon"/>
    <m/>
  </r>
  <r>
    <s v="80040-2025"/>
    <n v="7770"/>
    <s v="Bank- og kortgebyr"/>
    <d v="2025-03-31T00:00:00"/>
    <s v="Gebyr Cremul"/>
    <n v="90"/>
    <x v="13"/>
    <s v="Administrasjon"/>
    <m/>
  </r>
  <r>
    <s v="80031-2025"/>
    <n v="7770"/>
    <s v="Bank- og kortgebyr"/>
    <d v="2025-03-10T00:00:00"/>
    <s v="Div. betalinger og mnd.avg. bank"/>
    <n v="83"/>
    <x v="13"/>
    <s v="Administrasjon"/>
    <m/>
  </r>
  <r>
    <s v="60026-2025"/>
    <n v="7770"/>
    <s v="Bank- og kortgebyr"/>
    <d v="2025-03-17T00:00:00"/>
    <s v="SB1 Regnskap betalinger februar"/>
    <n v="58.75"/>
    <x v="6"/>
    <s v="Administrasjon"/>
    <m/>
  </r>
  <r>
    <s v="60027-2025"/>
    <n v="7770"/>
    <s v="Bank- og kortgebyr"/>
    <d v="2025-03-14T00:00:00"/>
    <s v="SB1 Regnskap betalinger januar"/>
    <n v="15"/>
    <x v="6"/>
    <s v="Administrasjon"/>
    <m/>
  </r>
  <r>
    <s v="80029-2025"/>
    <n v="7770"/>
    <s v="Bank- og kortgebyr"/>
    <d v="2025-02-28T00:00:00"/>
    <s v="Cremul og varekjøp februar"/>
    <n v="120.5"/>
    <x v="13"/>
    <s v="Administrasjon"/>
    <m/>
  </r>
  <r>
    <s v="80023-2025"/>
    <n v="7770"/>
    <s v="Bank- og kortgebyr"/>
    <d v="2025-02-25T00:00:00"/>
    <s v="Årsgebyr bankkort"/>
    <n v="300"/>
    <x v="13"/>
    <s v="Administrasjon"/>
    <m/>
  </r>
  <r>
    <s v="80013-2025"/>
    <n v="7770"/>
    <s v="Bank- og kortgebyr"/>
    <d v="2025-02-10T00:00:00"/>
    <s v="Månedsavgift og KID-bet."/>
    <n v="18.5"/>
    <x v="13"/>
    <s v="Administrasjon"/>
    <m/>
  </r>
  <r>
    <s v="80007-2025"/>
    <n v="7770"/>
    <s v="Bank- og kortgebyr"/>
    <d v="2025-01-31T00:00:00"/>
    <s v="Gebyr CREMUL og varekjøp"/>
    <n v="109"/>
    <x v="13"/>
    <s v="Administrasjon"/>
    <m/>
  </r>
  <r>
    <s v="80002-2025"/>
    <n v="7770"/>
    <s v="Bank- og kortgebyr"/>
    <d v="2025-01-13T00:00:00"/>
    <s v="Månedsavg. SB1 m/trans"/>
    <n v="43"/>
    <x v="6"/>
    <s v="Administrasjon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">
  <r>
    <n v="3400"/>
    <s v="Fylkeskommunal støtte"/>
    <s v="23.09.2025"/>
    <s v="®fakturanr. 55038 - 100002 - Troms Fylkeskommune"/>
    <n v="-677151"/>
    <x v="0"/>
    <x v="0"/>
    <s v="INNT11SSB - Annen offentlig støtte"/>
  </r>
  <r>
    <n v="3420"/>
    <s v="Statsstøtte"/>
    <s v="20.03.2025"/>
    <s v="Statsforvalteren partistøtte 2025"/>
    <n v="-293900.64"/>
    <x v="1"/>
    <x v="1"/>
    <s v="INNT10SSB - Statsstøtte"/>
  </r>
  <r>
    <n v="3900"/>
    <s v="Annen driftsrelatert inntekt"/>
    <s v="31.01.2025"/>
    <s v="Tilskot fra LS til fylkeslaga 2025"/>
    <n v="-25000"/>
    <x v="2"/>
    <x v="2"/>
    <s v="INNT22SSB - Overføring FRA andre partiledd"/>
  </r>
  <r>
    <n v="3900"/>
    <s v="Annen driftsrelatert inntekt"/>
    <s v="11.02.2025"/>
    <s v="®fakturanr. 55036 - 100001 - SVs partikontor"/>
    <n v="-2190"/>
    <x v="3"/>
    <x v="3"/>
    <s v="INNT22SSB - Overføring FRA andre partiledd"/>
  </r>
  <r>
    <n v="3900"/>
    <s v="Annen driftsrelatert inntekt"/>
    <s v="10.11.2025"/>
    <s v="®fakturanr. 55040 - 100016 - Tromsø SV"/>
    <n v="-100000"/>
    <x v="3"/>
    <x v="3"/>
    <s v="INNT22SSB - Overføring FRA andre partiledd"/>
  </r>
  <r>
    <n v="3900"/>
    <s v="Annen driftsrelatert inntekt"/>
    <s v="16.12.2025"/>
    <s v="®fakturanr. 55042 - 100000 - FINNMARK SV"/>
    <n v="-9974"/>
    <x v="3"/>
    <x v="3"/>
    <s v="INNT22SSB - Overføring FRA andre partiledd"/>
  </r>
  <r>
    <n v="3920"/>
    <s v="Medlemskontingent SV"/>
    <s v="04.12.2025"/>
    <s v="Andel medl.kont. 2025"/>
    <n v="-77150"/>
    <x v="4"/>
    <x v="4"/>
    <s v="INNT22SSB - Overføring FRA andre partiledd"/>
  </r>
  <r>
    <n v="3940"/>
    <s v="Egenandeler møter"/>
    <s v="24.01.2025"/>
    <s v="®fakturanr. 55035 - 100016 - Tromsø SV"/>
    <n v="-21000"/>
    <x v="5"/>
    <x v="5"/>
    <s v="INNT22SSB - Overføring FRA andre partiledd"/>
  </r>
  <r>
    <n v="3940"/>
    <s v="Egenandeler møter"/>
    <s v="24.01.2025"/>
    <s v="®fakturanr. 55034 - 100012 - Senja SV"/>
    <n v="-5600"/>
    <x v="5"/>
    <x v="5"/>
    <s v="INNT22SSB - Overføring FRA andre partiledd"/>
  </r>
  <r>
    <n v="3940"/>
    <s v="Egenandeler møter"/>
    <s v="24.01.2025"/>
    <s v="®fakturanr. 55033 - 100004 - Harstad SV"/>
    <n v="-9800"/>
    <x v="5"/>
    <x v="5"/>
    <s v="INNT22SSB - Overføring FRA andre partiledd"/>
  </r>
  <r>
    <n v="3940"/>
    <s v="Egenandeler møter"/>
    <s v="24.01.2025"/>
    <s v="®fakturanr. 55032 - 100010 - Nordreisa SV"/>
    <n v="-4200"/>
    <x v="5"/>
    <x v="5"/>
    <s v="INNT22SSB - Overføring FRA andre partiledd"/>
  </r>
  <r>
    <n v="3940"/>
    <s v="Egenandeler møter"/>
    <s v="24.01.2025"/>
    <s v="®fakturanr. 55031 - 100007 - Kvæfjord SV"/>
    <n v="-4200"/>
    <x v="5"/>
    <x v="5"/>
    <s v="INNT22SSB - Overføring FRA andre partiledd"/>
  </r>
  <r>
    <n v="3940"/>
    <s v="Egenandeler møter"/>
    <s v="24.01.2025"/>
    <s v="®fakturanr. 55030 - 100006 - Karlsøy SV"/>
    <n v="-4200"/>
    <x v="5"/>
    <x v="5"/>
    <s v="INNT22SSB - Overføring FRA andre partiledd"/>
  </r>
  <r>
    <n v="3940"/>
    <s v="Egenandeler møter"/>
    <s v="24.01.2025"/>
    <s v="®fakturanr. 55029 - 100015 - Tjeldsund SV"/>
    <n v="-1400"/>
    <x v="5"/>
    <x v="5"/>
    <s v="INNT22SSB - Overføring FRA andre partiledd"/>
  </r>
  <r>
    <n v="3940"/>
    <s v="Egenandeler møter"/>
    <s v="24.01.2025"/>
    <s v="®fakturanr. 55028 - 100015 - Tjeldsund SV"/>
    <n v="1000"/>
    <x v="5"/>
    <x v="5"/>
    <s v="INNT22SSB - Overføring FRA andre partiledd"/>
  </r>
  <r>
    <n v="3940"/>
    <s v="Egenandeler møter"/>
    <s v="24.01.2025"/>
    <s v="®fakturanr. 55027 - 100014 - Sørreisa SV "/>
    <n v="-2800"/>
    <x v="5"/>
    <x v="5"/>
    <s v="INNT22SSB - Overføring FRA andre partiledd"/>
  </r>
  <r>
    <n v="3940"/>
    <s v="Egenandeler møter"/>
    <s v="24.01.2025"/>
    <s v="®fakturanr. 55026 - 100013 - Skjervøy SV"/>
    <n v="-2800"/>
    <x v="5"/>
    <x v="5"/>
    <s v="INNT22SSB - Overføring FRA andre partiledd"/>
  </r>
  <r>
    <n v="3940"/>
    <s v="Egenandeler møter"/>
    <s v="24.01.2025"/>
    <s v="®fakturanr. 55025 - 100005 - Kåfjord SV"/>
    <n v="-2800"/>
    <x v="5"/>
    <x v="5"/>
    <s v="INNT22SSB - Overføring FRA andre partiledd"/>
  </r>
  <r>
    <n v="3940"/>
    <s v="Egenandeler møter"/>
    <s v="24.01.2025"/>
    <s v="®fakturanr. 55024 - 100003 - Balsfjord SV "/>
    <n v="-2800"/>
    <x v="5"/>
    <x v="5"/>
    <s v="INNT22SSB - Overføring FRA andre partiledd"/>
  </r>
  <r>
    <n v="3940"/>
    <s v="Egenandeler møter"/>
    <s v="24.01.2025"/>
    <s v="®fakturanr. 55023 - 100015 - Tjeldsund SV"/>
    <n v="-1000"/>
    <x v="5"/>
    <x v="5"/>
    <s v="INNT22SSB - Overføring FRA andre partiledd"/>
  </r>
  <r>
    <n v="3942"/>
    <s v="Partiskatt"/>
    <s v="20.01.2025"/>
    <s v="Parabaran Rajalingam partiskatt"/>
    <n v="-3000"/>
    <x v="2"/>
    <x v="2"/>
    <s v="INNT18SSB - Private gaver og partiskatt"/>
  </r>
  <r>
    <n v="3943"/>
    <s v="Gaver"/>
    <s v="08.04.2025"/>
    <s v="Ekstra tilskudd 2025 fra landsstyret"/>
    <n v="-25000"/>
    <x v="3"/>
    <x v="3"/>
    <s v="INNT22SSB - Overføring FRA andre partiledd"/>
  </r>
  <r>
    <n v="3943"/>
    <s v="Gaver"/>
    <s v="13.06.2025"/>
    <s v="Valgkampmillionen SV sentralt"/>
    <n v="-50000"/>
    <x v="2"/>
    <x v="2"/>
    <s v="INNT22SSB - Overføring FRA andre partiledd"/>
  </r>
  <r>
    <n v="3943"/>
    <s v="Gaver"/>
    <s v="28.07.2025"/>
    <s v="Andel Vipps-gaver 1. halvår"/>
    <n v="-75"/>
    <x v="2"/>
    <x v="2"/>
    <s v="INNT22SSB - Overføring FRA andre partiledd"/>
  </r>
  <r>
    <n v="3943"/>
    <s v="Gaver"/>
    <s v="14.08.2025"/>
    <s v="Org.fondet - vk kick-off 3-4. mai"/>
    <n v="-15000"/>
    <x v="3"/>
    <x v="3"/>
    <s v="INNT22SSB - Overføring FRA andre partiledd"/>
  </r>
  <r>
    <n v="3943"/>
    <s v="Gaver"/>
    <s v="22.08.2025"/>
    <s v="Gave AKG Vipps 20. aug"/>
    <n v="-100"/>
    <x v="2"/>
    <x v="2"/>
    <s v="INNT18SSB - Private gaver og partiskatt"/>
  </r>
  <r>
    <n v="3943"/>
    <s v="Gaver"/>
    <s v="20.10.2025"/>
    <s v="®fakturanr. 55039 - 100002 - Troms Fylkeskommune"/>
    <n v="-105390"/>
    <x v="2"/>
    <x v="2"/>
    <s v="INNT18SSB - Private gaver og partiskatt"/>
  </r>
  <r>
    <n v="3943"/>
    <s v="Gaver"/>
    <s v="11.12.2025"/>
    <s v="Andel vipps-gaver 2. halvår"/>
    <n v="-500"/>
    <x v="2"/>
    <x v="2"/>
    <s v="INNT22SSB - Overføring FRA andre partiledd"/>
  </r>
  <r>
    <n v="5390"/>
    <s v="Annen oppgavepliktig godtgjørelse"/>
    <s v="18.12.2025"/>
    <s v="A. Løkholm-Båtnes hundepass LS nov. (AGA-pliktig)"/>
    <n v="1500.75"/>
    <x v="6"/>
    <x v="6"/>
    <s v="KOST30SSB - Administrasjon"/>
  </r>
  <r>
    <n v="5400"/>
    <s v="Arbeidsgiveravgift "/>
    <s v="05.05.2025"/>
    <s v="Skatteetaten AGA årsmøteservering"/>
    <n v="408"/>
    <x v="7"/>
    <x v="7"/>
    <s v="KOST31SSB - Partiaktiviteter"/>
  </r>
  <r>
    <n v="5905"/>
    <s v="Gaver til ansatte, ikke fradragsberettiget"/>
    <s v="15.07.2025"/>
    <s v="EWB mobilabonnement 16juni-14sept"/>
    <n v="1413.82"/>
    <x v="8"/>
    <x v="8"/>
    <s v="KOST34SSB - Valgkampkostnader (andre)"/>
  </r>
  <r>
    <n v="5990"/>
    <s v="Annen personalkostnad"/>
    <s v="10.03.2025"/>
    <s v="Andel FINN-annonse ny fylkessekr."/>
    <n v="8062.5"/>
    <x v="9"/>
    <x v="9"/>
    <s v="KOST35SSB - Overføring TIL andre partiledd"/>
  </r>
  <r>
    <n v="5990"/>
    <s v="Annen personalkostnad"/>
    <s v="29.12.2025"/>
    <s v="FINN-annonse vk-sekretær"/>
    <n v="12625"/>
    <x v="8"/>
    <x v="8"/>
    <s v=""/>
  </r>
  <r>
    <n v="6300"/>
    <s v="Leie lokale"/>
    <s v="23.09.2025"/>
    <s v="Felleskostn. kontor H.våg"/>
    <n v="21036.22"/>
    <x v="10"/>
    <x v="10"/>
    <s v="KOST30SSB - Administrasjon"/>
  </r>
  <r>
    <n v="6300"/>
    <s v="Leie lokale"/>
    <s v="10.11.2025"/>
    <s v="Grønnegata 19 juli-oktober"/>
    <n v="12000"/>
    <x v="10"/>
    <x v="10"/>
    <s v="KOST35SSB - Overføring TIL andre partiledd"/>
  </r>
  <r>
    <n v="6300"/>
    <s v="Leie lokale"/>
    <s v="14.11.2025"/>
    <s v="Husleie nov. Grønnegata 109 til Tromsø SV"/>
    <n v="3000"/>
    <x v="10"/>
    <x v="10"/>
    <s v="KOST35SSB - Overføring TIL andre partiledd"/>
  </r>
  <r>
    <n v="6300"/>
    <s v="Leie lokale"/>
    <s v="15.12.2025"/>
    <s v="Husleie des. Grønnegata 109 til Tromsø SV"/>
    <n v="3000"/>
    <x v="10"/>
    <x v="10"/>
    <s v="KOST30SSB - Administrasjon"/>
  </r>
  <r>
    <n v="6420"/>
    <s v="Leie datasystemer"/>
    <s v="14.03.2025"/>
    <s v="SB1 Regnskap januar"/>
    <n v="455"/>
    <x v="10"/>
    <x v="10"/>
    <s v="KOST30SSB - Administrasjon"/>
  </r>
  <r>
    <n v="6420"/>
    <s v="Leie datasystemer"/>
    <s v="17.03.2025"/>
    <s v="SB1 Regnskap februar"/>
    <n v="492.5"/>
    <x v="10"/>
    <x v="10"/>
    <s v="KOST30SSB - Administrasjon"/>
  </r>
  <r>
    <n v="6420"/>
    <s v="Leie datasystemer"/>
    <s v="30.04.2025"/>
    <s v="SB1 Regnskap mars"/>
    <n v="492.5"/>
    <x v="10"/>
    <x v="10"/>
    <s v="KOST30SSB - Administrasjon"/>
  </r>
  <r>
    <n v="6420"/>
    <s v="Leie datasystemer"/>
    <s v="31.05.2025"/>
    <s v="SB1 Regnskap april"/>
    <n v="472.5"/>
    <x v="10"/>
    <x v="10"/>
    <s v="KOST30SSB - Administrasjon"/>
  </r>
  <r>
    <n v="6420"/>
    <s v="Leie datasystemer"/>
    <s v="16.06.2025"/>
    <s v="Tastatur og mus - fylkessekretær"/>
    <n v="1948"/>
    <x v="10"/>
    <x v="10"/>
    <s v="KOST30SSB - Administrasjon"/>
  </r>
  <r>
    <n v="6420"/>
    <s v="Leie datasystemer"/>
    <s v="24.06.2025"/>
    <s v="SB1 Regnskap mai"/>
    <n v="558.75"/>
    <x v="10"/>
    <x v="10"/>
    <s v="KOST30SSB - Administrasjon"/>
  </r>
  <r>
    <n v="6420"/>
    <s v="Leie datasystemer"/>
    <s v="23.07.2025"/>
    <s v="SB1 Regnskap juni"/>
    <n v="480"/>
    <x v="10"/>
    <x v="10"/>
    <s v="KOST30SSB - Administrasjon"/>
  </r>
  <r>
    <n v="6420"/>
    <s v="Leie datasystemer"/>
    <s v="28.08.2025"/>
    <s v="SB1 regnskap juli"/>
    <n v="476.25"/>
    <x v="10"/>
    <x v="10"/>
    <s v="KOST30SSB - Administrasjon"/>
  </r>
  <r>
    <n v="6420"/>
    <s v="Leie datasystemer"/>
    <s v="30.09.2025"/>
    <s v="SV Zoom-lisens 2025"/>
    <n v="3695"/>
    <x v="10"/>
    <x v="10"/>
    <s v="KOST35SSB - Overføring TIL andre partiledd"/>
  </r>
  <r>
    <n v="6420"/>
    <s v="Leie datasystemer"/>
    <s v="30.09.2025"/>
    <s v="SB1 Regnskap august"/>
    <n v="497.5"/>
    <x v="10"/>
    <x v="10"/>
    <s v="KOST30SSB - Administrasjon"/>
  </r>
  <r>
    <n v="6420"/>
    <s v="Leie datasystemer"/>
    <s v="21.10.2025"/>
    <s v="SB1 Regnskap september"/>
    <n v="547.5"/>
    <x v="10"/>
    <x v="10"/>
    <s v="KOST30SSB - Administrasjon"/>
  </r>
  <r>
    <n v="6420"/>
    <s v="Leie datasystemer"/>
    <s v="14.11.2025"/>
    <s v="SB1 Regnskap oktober"/>
    <n v="523.75"/>
    <x v="10"/>
    <x v="10"/>
    <s v="KOST30SSB - Administrasjon"/>
  </r>
  <r>
    <n v="6420"/>
    <s v="Leie datasystemer"/>
    <s v="19.11.2025"/>
    <s v="Andel Acrobat Pro 24sep-23nov"/>
    <n v="293.75"/>
    <x v="10"/>
    <x v="10"/>
    <s v="KOST35SSB - Overføring TIL andre partiledd"/>
  </r>
  <r>
    <n v="6420"/>
    <s v="Leie datasystemer"/>
    <s v="11.12.2025"/>
    <s v="SB1 Regnskap november"/>
    <n v="488.75"/>
    <x v="10"/>
    <x v="10"/>
    <s v="KOST30SSB - Administrasjon"/>
  </r>
  <r>
    <n v="6420"/>
    <s v="Leie datasystemer"/>
    <s v="31.12.2025"/>
    <s v="Brandmaster 2025"/>
    <n v="3300"/>
    <x v="10"/>
    <x v="10"/>
    <s v="KOST35SSB - Overføring TIL andre partiledd"/>
  </r>
  <r>
    <n v="6420"/>
    <s v="Leie datasystemer"/>
    <s v="31.12.2025"/>
    <s v="SB1 Komplett og trans des."/>
    <n v="513.75"/>
    <x v="10"/>
    <x v="10"/>
    <s v="KOST30SSB - Administrasjon"/>
  </r>
  <r>
    <n v="6551"/>
    <s v="Datautstyr"/>
    <s v="12.05.2025"/>
    <s v="Andel KS MacBook Air 13&quot; G. Skjold"/>
    <n v="7559.38"/>
    <x v="9"/>
    <x v="9"/>
    <s v="KOST35SSB - Overføring TIL andre partiledd"/>
  </r>
  <r>
    <n v="6551"/>
    <s v="Datautstyr"/>
    <s v="28.05.2025"/>
    <s v="Andel PC-skjerm og webcam"/>
    <n v="2248.0700000000002"/>
    <x v="9"/>
    <x v="9"/>
    <s v="KOST35SSB - Overføring TIL andre partiledd"/>
  </r>
  <r>
    <n v="6551"/>
    <s v="Datautstyr"/>
    <s v="21.07.2025"/>
    <s v="EWB utlegg forgrening"/>
    <n v="129.9"/>
    <x v="10"/>
    <x v="10"/>
    <s v="KOST30SSB - Administrasjon"/>
  </r>
  <r>
    <n v="6700"/>
    <s v="Revisjons- og regnskapshonorar"/>
    <s v="24.11.2025"/>
    <s v="Partikontorets regnskapstjenester 2. halvår"/>
    <n v="29795"/>
    <x v="10"/>
    <x v="10"/>
    <s v="KOST35SSB - Overføring TIL andre partiledd"/>
  </r>
  <r>
    <n v="6705"/>
    <s v="Regnskapshonorar"/>
    <s v="25.07.2025"/>
    <s v="Regnskap 1. halvår"/>
    <n v="28291"/>
    <x v="10"/>
    <x v="10"/>
    <s v="KOST30SSB - Administrasjon"/>
  </r>
  <r>
    <n v="6780"/>
    <s v="Lønn ved faktura"/>
    <s v="11.03.2025"/>
    <s v="RHO søndagsarbeid 2. februar"/>
    <n v="3567"/>
    <x v="7"/>
    <x v="7"/>
    <s v="KOST35SSB - Overføring TIL andre partiledd"/>
  </r>
  <r>
    <n v="6780"/>
    <s v="Lønn ved faktura"/>
    <s v="28.03.2025"/>
    <s v="Andel RHO 9 timer LM 2025"/>
    <n v="1671.75"/>
    <x v="9"/>
    <x v="9"/>
    <s v="KOST35SSB - Overføring TIL andre partiledd"/>
  </r>
  <r>
    <n v="6780"/>
    <s v="Lønn ved faktura"/>
    <s v="07.08.2025"/>
    <s v="Fylkessekr.ordn. januar-april"/>
    <n v="83067"/>
    <x v="9"/>
    <x v="9"/>
    <s v="KOST35SSB - Overføring TIL andre partiledd"/>
  </r>
  <r>
    <n v="6780"/>
    <s v="Lønn ved faktura"/>
    <s v="11.10.2025"/>
    <s v="Andel vk-sekr. 3. juni - 15. sept."/>
    <n v="118020.79"/>
    <x v="8"/>
    <x v="8"/>
    <s v="KOST34SSB - Valgkampkostnader (andre)"/>
  </r>
  <r>
    <n v="6780"/>
    <s v="Lønn ved faktura"/>
    <s v="21.11.2025"/>
    <s v="Fylkessekretærordningen mai-des"/>
    <n v="135169"/>
    <x v="9"/>
    <x v="9"/>
    <s v="KOST35SSB - Overføring TIL andre partiledd"/>
  </r>
  <r>
    <n v="6780"/>
    <s v="Lønn ved faktura"/>
    <s v="10.12.2025"/>
    <s v="G. Skjold 8t x 1,5 24. august"/>
    <n v="4517"/>
    <x v="8"/>
    <x v="8"/>
    <s v="KOST35SSB - Overføring TIL andre partiledd"/>
  </r>
  <r>
    <n v="6790"/>
    <s v="Annen fremmed tjeneste"/>
    <s v="08.01.2025"/>
    <s v="Harstad Havbadstue 31. mars"/>
    <n v="5000"/>
    <x v="7"/>
    <x v="7"/>
    <s v="KOST31SSB - Partiaktiviteter"/>
  </r>
  <r>
    <n v="6820"/>
    <s v="Trykksak"/>
    <s v="27.06.2025"/>
    <s v="10 000 løpesedler"/>
    <n v="18843.75"/>
    <x v="8"/>
    <x v="8"/>
    <s v="KOST34SSB - Valgkampkostnader (andre)"/>
  </r>
  <r>
    <n v="6820"/>
    <s v="Trykksak"/>
    <s v="15.08.2025"/>
    <s v="A5 fylkesløpeseddel fratrekk ref. fakt. 76903"/>
    <n v="10118.75"/>
    <x v="8"/>
    <x v="8"/>
    <s v="KOST32SSB - Markedsføring valgkamp"/>
  </r>
  <r>
    <n v="6820"/>
    <s v="Trykksak"/>
    <s v="11.12.2025"/>
    <s v="Stemmesedler stortingsvalg 2025"/>
    <n v="7768.75"/>
    <x v="8"/>
    <x v="8"/>
    <s v="KOST34SSB - Valgkampkostnader (andre)"/>
  </r>
  <r>
    <n v="6860"/>
    <s v="Møte, kurs, oppdatering o.l. "/>
    <s v="22.02.2025"/>
    <s v="B.A. Saus observatør LM 14-16. mars"/>
    <n v="3870"/>
    <x v="6"/>
    <x v="6"/>
    <s v="KOST31SSB - Partiaktiviteter"/>
  </r>
  <r>
    <n v="6860"/>
    <s v="Møte, kurs, oppdatering o.l. "/>
    <s v="27.03.2025"/>
    <s v="M. Bilden delt.avg. SVs høstkonferanse 2024"/>
    <n v="500"/>
    <x v="6"/>
    <x v="6"/>
    <s v="KOST35SSB - Overføring TIL andre partiledd"/>
  </r>
  <r>
    <n v="6860"/>
    <s v="Møte, kurs, oppdatering o.l. "/>
    <s v="05.05.2025"/>
    <s v="Pastafabrikken vk-samling 3. mai"/>
    <n v="15817"/>
    <x v="8"/>
    <x v="8"/>
    <s v="KOST34SSB - Valgkampkostnader (andre)"/>
  </r>
  <r>
    <n v="6860"/>
    <s v="Møte, kurs, oppdatering o.l. "/>
    <s v="28.05.2025"/>
    <s v="Servering 1. kandidat møte Harstad"/>
    <n v="818"/>
    <x v="8"/>
    <x v="8"/>
    <s v="KOST34SSB - Valgkampkostnader (andre)"/>
  </r>
  <r>
    <n v="6860"/>
    <s v="Møte, kurs, oppdatering o.l. "/>
    <s v="28.06.2025"/>
    <s v="Dagbillett Landbruksmessa 28. juni"/>
    <n v="175"/>
    <x v="8"/>
    <x v="8"/>
    <s v="KOST34SSB - Valgkampkostnader (andre)"/>
  </r>
  <r>
    <n v="6860"/>
    <s v="Møte, kurs, oppdatering o.l. "/>
    <s v="01.07.2025"/>
    <s v="ALB delt.avg. Riddu Riđđu Festivála 30. juni"/>
    <n v="2000"/>
    <x v="8"/>
    <x v="8"/>
    <s v="KOST34SSB - Valgkampkostnader (andre)"/>
  </r>
  <r>
    <n v="6860"/>
    <s v="Møte, kurs, oppdatering o.l. "/>
    <s v="21.07.2025"/>
    <s v="EWB utlegg frokostmøte Fagforbundet Troms 24jun"/>
    <n v="373.34"/>
    <x v="8"/>
    <x v="8"/>
    <s v="KOST34SSB - Valgkampkostnader (andre)"/>
  </r>
  <r>
    <n v="6860"/>
    <s v="Møte, kurs, oppdatering o.l. "/>
    <s v="07.08.2025"/>
    <s v="Servering møte med PJS 7. aug."/>
    <n v="2085"/>
    <x v="8"/>
    <x v="8"/>
    <s v="KOST34SSB - Valgkampkostnader (andre)"/>
  </r>
  <r>
    <n v="6860"/>
    <s v="Møte, kurs, oppdatering o.l. "/>
    <s v="25.08.2025"/>
    <s v="Mitra servering fs-møte 22. aug."/>
    <n v="2228"/>
    <x v="11"/>
    <x v="11"/>
    <s v="KOST31SSB - Partiaktiviteter"/>
  </r>
  <r>
    <n v="6860"/>
    <s v="Møte, kurs, oppdatering o.l. "/>
    <s v="31.08.2025"/>
    <s v="A. Hauan Bardumartnaen 29-31. aug."/>
    <n v="1252.8800000000001"/>
    <x v="8"/>
    <x v="8"/>
    <s v="KOST34SSB - Valgkampkostnader (andre)"/>
  </r>
  <r>
    <n v="6860"/>
    <s v="Møte, kurs, oppdatering o.l. "/>
    <s v="30.09.2025"/>
    <s v="EWB utlegg partilederbesøk 27. aug."/>
    <n v="1719.43"/>
    <x v="8"/>
    <x v="8"/>
    <s v="KOST34SSB - Valgkampkostnader (andre)"/>
  </r>
  <r>
    <n v="6860"/>
    <s v="Møte, kurs, oppdatering o.l. "/>
    <s v="26.11.2025"/>
    <s v="ALB konferanseavgift Tr.heimskonf. 2026"/>
    <n v="3795"/>
    <x v="6"/>
    <x v="6"/>
    <s v="KOST31SSB - Partiaktiviteter"/>
  </r>
  <r>
    <n v="6940"/>
    <s v="Porto"/>
    <s v="03.07.2025"/>
    <s v="Frakt trykksaker fra SVs nettbutikk"/>
    <n v="40"/>
    <x v="10"/>
    <x v="10"/>
    <s v="KOST30SSB - Administrasjon"/>
  </r>
  <r>
    <n v="6940"/>
    <s v="Porto"/>
    <s v="23.07.2025"/>
    <s v="Hjemlev. vk-pakke P. Rajalingam"/>
    <n v="100"/>
    <x v="8"/>
    <x v="8"/>
    <s v="KOST34SSB - Valgkampkostnader (andre)"/>
  </r>
  <r>
    <n v="6940"/>
    <s v="Porto"/>
    <s v="01.08.2025"/>
    <s v="MS FJORDDRONNINGEN frakt vk-materiell"/>
    <n v="180"/>
    <x v="8"/>
    <x v="8"/>
    <s v="KOST34SSB - Valgkampkostnader (andre)"/>
  </r>
  <r>
    <n v="6940"/>
    <s v="Porto"/>
    <s v="18.09.2025"/>
    <s v="Pliktavlevering valgkampmateriell"/>
    <n v="38"/>
    <x v="8"/>
    <x v="8"/>
    <s v="KOST34SSB - Valgkampkostnader (andre)"/>
  </r>
  <r>
    <n v="7100"/>
    <s v="Bilgodtgjørelse, oppgavepliktig"/>
    <s v="31.01.2025"/>
    <s v="MS Ulvund t/r Old-Harstad med LM Nilsen "/>
    <n v="3006"/>
    <x v="7"/>
    <x v="7"/>
    <s v="KOST31SSB - Partiaktiviteter"/>
  </r>
  <r>
    <n v="7100"/>
    <s v="Bilgodtgjørelse, oppgavepliktig"/>
    <s v="01.02.2025"/>
    <s v="B. Hoel med B. Bråthen hjem B.botn 1-2 febr."/>
    <n v="297"/>
    <x v="7"/>
    <x v="7"/>
    <s v="KOST31SSB - Partiaktiviteter"/>
  </r>
  <r>
    <n v="7100"/>
    <s v="Bilgodtgjørelse, oppgavepliktig"/>
    <s v="20.02.2025"/>
    <s v="P. Rajalingam m/pass. t/r Hansnes-Harstad 31jan-2feb"/>
    <n v="3210"/>
    <x v="7"/>
    <x v="7"/>
    <s v="KOST31SSB - Partiaktiviteter"/>
  </r>
  <r>
    <n v="7100"/>
    <s v="Bilgodtgjørelse, oppgavepliktig"/>
    <s v="26.02.2025"/>
    <s v="PS Mathiesen t/r Skjervøy-Harstad 31jan-2feb 2 pass."/>
    <n v="4422"/>
    <x v="6"/>
    <x v="6"/>
    <s v="KOST31SSB - Partiaktiviteter"/>
  </r>
  <r>
    <n v="7100"/>
    <s v="Bilgodtgjørelse, oppgavepliktig"/>
    <s v="12.03.2025"/>
    <s v="SAB Jenssen t/r hjem-Harstad 31jan-2feb med E. Tobiassen"/>
    <n v="2179.5"/>
    <x v="7"/>
    <x v="7"/>
    <s v="KOST31SSB - Partiaktiviteter"/>
  </r>
  <r>
    <n v="7100"/>
    <s v="Bilgodtgjørelse, oppgavepliktig"/>
    <s v="20.03.2025"/>
    <s v="E. M. Ervik LM t/r hjem-Evenes "/>
    <n v="315"/>
    <x v="12"/>
    <x v="12"/>
    <s v="KOST31SSB - Partiaktiviteter"/>
  </r>
  <r>
    <n v="7100"/>
    <s v="Bilgodtgjørelse, oppgavepliktig"/>
    <s v="27.04.2025"/>
    <s v="LE Grotdal t/r hjem-Evenes 25-27. april"/>
    <n v="266"/>
    <x v="13"/>
    <x v="13"/>
    <s v="KOST31SSB - Partiaktiviteter"/>
  </r>
  <r>
    <n v="7100"/>
    <s v="Bilgodtgjørelse, oppgavepliktig"/>
    <s v="03.05.2025"/>
    <s v="FH Henriksen Manndalen-Tromsø 3-4. mai "/>
    <n v="1008"/>
    <x v="8"/>
    <x v="8"/>
    <s v="KOST34SSB - Valgkampkostnader (andre)"/>
  </r>
  <r>
    <n v="7100"/>
    <s v="Bilgodtgjørelse, oppgavepliktig"/>
    <s v="07.05.2025"/>
    <s v="ASB t/r Harstad-Tovik med PJS"/>
    <n v="340"/>
    <x v="8"/>
    <x v="8"/>
    <s v="KOST34SSB - Valgkampkostnader (andre)"/>
  </r>
  <r>
    <n v="7100"/>
    <s v="Bilgodtgjørelse, oppgavepliktig"/>
    <s v="23.05.2025"/>
    <s v="AB Nilsen t/r Dalsnes-Harstad 3-4. mai"/>
    <n v="147"/>
    <x v="8"/>
    <x v="8"/>
    <s v="KOST34SSB - Valgkampkostnader (andre)"/>
  </r>
  <r>
    <n v="7100"/>
    <s v="Bilgodtgjørelse, oppgavepliktig"/>
    <s v="23.05.2025"/>
    <s v="FH Henriksen t/r Olmmáivággi - Tromsø 31jan-2feb"/>
    <n v="1008"/>
    <x v="7"/>
    <x v="7"/>
    <s v="KOST31SSB - Partiaktiviteter"/>
  </r>
  <r>
    <n v="7100"/>
    <s v="Bilgodtgjørelse, oppgavepliktig"/>
    <s v="28.06.2025"/>
    <s v="AKB t/r Harstad-Storsteinnes 28. juni"/>
    <n v="1505"/>
    <x v="8"/>
    <x v="8"/>
    <s v="KOST34SSB - Valgkampkostnader (andre)"/>
  </r>
  <r>
    <n v="7100"/>
    <s v="Bilgodtgjørelse, oppgavepliktig"/>
    <s v="12.07.2025"/>
    <s v="ASB t/r Harstad-St.slett-Mannd. 8-12. juli"/>
    <n v="2683.45"/>
    <x v="8"/>
    <x v="8"/>
    <s v="KOST34SSB - Valgkampkostnader (andre)"/>
  </r>
  <r>
    <n v="7100"/>
    <s v="Bilgodtgjørelse, oppgavepliktig"/>
    <s v="10.08.2025"/>
    <s v="ASB t/r H.stad-F.nes-G.stad 9-10. aug."/>
    <n v="2070.6"/>
    <x v="8"/>
    <x v="8"/>
    <s v="KOST34SSB - Valgkampkostnader (andre)"/>
  </r>
  <r>
    <n v="7100"/>
    <s v="Bilgodtgjørelse, oppgavepliktig"/>
    <s v="16.08.2025"/>
    <s v="Nicoline HE t/r Finnsnes-Skjervøy 15-16 aug "/>
    <n v="1820"/>
    <x v="8"/>
    <x v="8"/>
    <s v="KOST34SSB - Valgkampkostnader (andre)"/>
  </r>
  <r>
    <n v="7100"/>
    <s v="Bilgodtgjørelse, oppgavepliktig"/>
    <s v="24.08.2025"/>
    <s v="ABN t/r Kvæfjord-Finnsnes delvis med ASB"/>
    <n v="1839.9"/>
    <x v="11"/>
    <x v="11"/>
    <s v="KOST31SSB - Partiaktiviteter"/>
  </r>
  <r>
    <n v="7100"/>
    <s v="Bilgodtgjørelse, oppgavepliktig"/>
    <s v="24.08.2025"/>
    <s v="TLJØM Karlsøy-Finnsnes 22. aug."/>
    <n v="770"/>
    <x v="11"/>
    <x v="11"/>
    <s v="KOST31SSB - Partiaktiviteter"/>
  </r>
  <r>
    <n v="7100"/>
    <s v="Bilgodtgjørelse, oppgavepliktig"/>
    <s v="31.08.2025"/>
    <s v="ALB S.moen-Harstad uten pass. 31. aug."/>
    <n v="493.5"/>
    <x v="8"/>
    <x v="8"/>
    <s v="KOST34SSB - Valgkampkostnader (andre)"/>
  </r>
  <r>
    <n v="7100"/>
    <s v="Bilgodtgjørelse, oppgavepliktig"/>
    <s v="31.08.2025"/>
    <s v="ALB Harstad-S.moen med pass. 31. aug."/>
    <n v="634.5"/>
    <x v="8"/>
    <x v="8"/>
    <s v="KOST34SSB - Valgkampkostnader (andre)"/>
  </r>
  <r>
    <n v="7100"/>
    <s v="Bilgodtgjørelse, oppgavepliktig"/>
    <s v="19.11.2025"/>
    <s v="AB Nilsen t/r Dalsnes-Harstad 19-20. nov."/>
    <n v="294"/>
    <x v="6"/>
    <x v="6"/>
    <s v="KOST31SSB - Partiaktiviteter"/>
  </r>
  <r>
    <n v="7140"/>
    <s v="Reisekostnad, ikke oppgavepliktig"/>
    <s v="10.01.2025"/>
    <s v="RHO fly Harstad_h.våg 2. februar"/>
    <n v="1961"/>
    <x v="7"/>
    <x v="7"/>
    <s v="KOST31SSB - Partiaktiviteter"/>
  </r>
  <r>
    <n v="7140"/>
    <s v="Reisekostnad, ikke oppgavepliktig"/>
    <s v="31.01.2025"/>
    <s v="MS Ulvund bompass. og parkering"/>
    <n v="278.35000000000002"/>
    <x v="7"/>
    <x v="7"/>
    <s v="KOST31SSB - Partiaktiviteter"/>
  </r>
  <r>
    <n v="7140"/>
    <s v="Reisekostnad, ikke oppgavepliktig"/>
    <s v="31.01.2025"/>
    <s v="M. Andersen t/r Finnsnes-Tromsø 31jan-2feb"/>
    <n v="2303"/>
    <x v="7"/>
    <x v="7"/>
    <s v="KOST31SSB - Partiaktiviteter"/>
  </r>
  <r>
    <n v="7140"/>
    <s v="Reisekostnad, ikke oppgavepliktig"/>
    <s v="31.01.2025"/>
    <s v="S. Pettersen t/r Tromsø-Harstad 31.jan-2.feb. "/>
    <n v="1319"/>
    <x v="7"/>
    <x v="7"/>
    <s v="KOST31SSB - Partiaktiviteter"/>
  </r>
  <r>
    <n v="7140"/>
    <s v="Reisekostnad, ikke oppgavepliktig"/>
    <s v="31.01.2025"/>
    <s v="RHO reisemat ifm årsmøte"/>
    <n v="169"/>
    <x v="7"/>
    <x v="7"/>
    <s v="KOST31SSB - Partiaktiviteter"/>
  </r>
  <r>
    <n v="7140"/>
    <s v="Reisekostnad, ikke oppgavepliktig"/>
    <s v="01.02.2025"/>
    <s v="B. Hoel hurtigbåt med B. Bråthen 1-2 febr."/>
    <n v="772"/>
    <x v="7"/>
    <x v="7"/>
    <s v="KOST31SSB - Partiaktiviteter"/>
  </r>
  <r>
    <n v="7140"/>
    <s v="Reisekostnad, ikke oppgavepliktig"/>
    <s v="01.02.2025"/>
    <s v="B.A. Saus t/r Tromsø-Harstad båt 1-2. feb."/>
    <n v="654"/>
    <x v="7"/>
    <x v="7"/>
    <s v="KOST31SSB - Partiaktiviteter"/>
  </r>
  <r>
    <n v="7140"/>
    <s v="Reisekostnad, ikke oppgavepliktig"/>
    <s v="01.02.2025"/>
    <s v="S. Valkoinen t/r Tromsø-Harstad 1-2. feb."/>
    <n v="566"/>
    <x v="7"/>
    <x v="7"/>
    <s v="KOST31SSB - Partiaktiviteter"/>
  </r>
  <r>
    <n v="7140"/>
    <s v="Reisekostnad, ikke oppgavepliktig"/>
    <s v="02.02.2025"/>
    <s v="M. Bilden Oslo-Harstad 31. januar"/>
    <n v="3454"/>
    <x v="7"/>
    <x v="7"/>
    <s v="KOST31SSB - Partiaktiviteter"/>
  </r>
  <r>
    <n v="7140"/>
    <s v="Reisekostnad, ikke oppgavepliktig"/>
    <s v="02.02.2025"/>
    <s v="M-L Løchen t/r Tromsø-Harstad 1-2. feb."/>
    <n v="1042"/>
    <x v="7"/>
    <x v="7"/>
    <s v="KOST31SSB - Partiaktiviteter"/>
  </r>
  <r>
    <n v="7140"/>
    <s v="Reisekostnad, ikke oppgavepliktig"/>
    <s v="03.02.2025"/>
    <s v="RHO Evenes-H.våg 2. feb."/>
    <n v="2174"/>
    <x v="7"/>
    <x v="7"/>
    <s v="KOST31SSB - Partiaktiviteter"/>
  </r>
  <r>
    <n v="7140"/>
    <s v="Reisekostnad, ikke oppgavepliktig"/>
    <s v="03.02.2025"/>
    <s v="RHO mat Evenes lufthavn 2. feb."/>
    <n v="244"/>
    <x v="7"/>
    <x v="7"/>
    <s v="KOST31SSB - Partiaktiviteter"/>
  </r>
  <r>
    <n v="7140"/>
    <s v="Reisekostnad, ikke oppgavepliktig"/>
    <s v="10.02.2025"/>
    <s v="Årsmøte Quality Hotel Harstad 31jan-1feb"/>
    <n v="114635"/>
    <x v="7"/>
    <x v="7"/>
    <s v="KOST31SSB - Partiaktiviteter"/>
  </r>
  <r>
    <n v="7140"/>
    <s v="Reisekostnad, ikke oppgavepliktig"/>
    <s v="11.02.2025"/>
    <s v="Bi Haavind t/r Tromsø-Harstad 1-2. feb."/>
    <n v="566"/>
    <x v="7"/>
    <x v="7"/>
    <s v="KOST31SSB - Partiaktiviteter"/>
  </r>
  <r>
    <n v="7140"/>
    <s v="Reisekostnad, ikke oppgavepliktig"/>
    <s v="11.02.2025"/>
    <s v="G. G. Johansen t/r Tromsø-Harstad 31jan-2feb"/>
    <n v="869"/>
    <x v="7"/>
    <x v="7"/>
    <s v="KOST31SSB - Partiaktiviteter"/>
  </r>
  <r>
    <n v="7140"/>
    <s v="Reisekostnad, ikke oppgavepliktig"/>
    <s v="11.02.2025"/>
    <s v="T.L.J.Ø. Midtgaard Scandic Harstad 30jan-1feb"/>
    <n v="4298"/>
    <x v="7"/>
    <x v="7"/>
    <s v="KOST31SSB - Partiaktiviteter"/>
  </r>
  <r>
    <n v="7140"/>
    <s v="Reisekostnad, ikke oppgavepliktig"/>
    <s v="20.02.2025"/>
    <s v="KE Ludvigsen t/r Bardufoss-Oslo 13-16 mars"/>
    <n v="3878"/>
    <x v="12"/>
    <x v="12"/>
    <s v="KOST31SSB - Partiaktiviteter"/>
  </r>
  <r>
    <n v="7140"/>
    <s v="Reisekostnad, ikke oppgavepliktig"/>
    <s v="20.02.2025"/>
    <s v="EM Ervik t/r Lofoten-Oslo 13-16. mars"/>
    <n v="4128"/>
    <x v="12"/>
    <x v="12"/>
    <s v="KOST31SSB - Partiaktiviteter"/>
  </r>
  <r>
    <n v="7140"/>
    <s v="Reisekostnad, ikke oppgavepliktig"/>
    <s v="21.02.2025"/>
    <s v="K.E: Ludvigsen t/r Finnsnes-Harstad  1-2 feb."/>
    <n v="583"/>
    <x v="7"/>
    <x v="7"/>
    <s v="KOST31SSB - Partiaktiviteter"/>
  </r>
  <r>
    <n v="7140"/>
    <s v="Reisekostnad, ikke oppgavepliktig"/>
    <s v="21.02.2025"/>
    <s v="Ervik og Ludvigsen Smarthotel Oslo 13-16. mars"/>
    <n v="5940"/>
    <x v="12"/>
    <x v="12"/>
    <s v="KOST31SSB - Partiaktiviteter"/>
  </r>
  <r>
    <n v="7140"/>
    <s v="Reisekostnad, ikke oppgavepliktig"/>
    <s v="24.02.2025"/>
    <s v="BA Saus Smarthotel Oslo 13-16. mars"/>
    <n v="2970"/>
    <x v="12"/>
    <x v="12"/>
    <s v="KOST31SSB - Partiaktiviteter"/>
  </r>
  <r>
    <n v="7140"/>
    <s v="Reisekostnad, ikke oppgavepliktig"/>
    <s v="24.02.2025"/>
    <s v="BA Saus t/r Tromsø-Oslo 13-16. mars"/>
    <n v="3428"/>
    <x v="12"/>
    <x v="12"/>
    <s v="KOST31SSB - Partiaktiviteter"/>
  </r>
  <r>
    <n v="7140"/>
    <s v="Reisekostnad, ikke oppgavepliktig"/>
    <s v="03.03.2025"/>
    <s v="G. Bjørhovde t/r Tromsø-Harstad 1-2. feb."/>
    <n v="566"/>
    <x v="7"/>
    <x v="7"/>
    <s v="KOST31SSB - Partiaktiviteter"/>
  </r>
  <r>
    <n v="7140"/>
    <s v="Reisekostnad, ikke oppgavepliktig"/>
    <s v="12.03.2025"/>
    <s v="PA Slettmo t/r Harstad-Finnsnes, Scandic og parkering"/>
    <n v="3100.4"/>
    <x v="7"/>
    <x v="7"/>
    <s v="KOST31SSB - Partiaktiviteter"/>
  </r>
  <r>
    <n v="7140"/>
    <s v="Reisekostnad, ikke oppgavepliktig"/>
    <s v="13.03.2025"/>
    <s v="B.A. Saus t/r OSL-Oslo 13-16. mars"/>
    <n v="381"/>
    <x v="12"/>
    <x v="12"/>
    <s v="KOST31SSB - Partiaktiviteter"/>
  </r>
  <r>
    <n v="7140"/>
    <s v="Reisekostnad, ikke oppgavepliktig"/>
    <s v="20.03.2025"/>
    <s v="E.M. Ervik LM t/r OSL-Oslo 13-16. mars"/>
    <n v="258"/>
    <x v="12"/>
    <x v="12"/>
    <s v="KOST31SSB - Partiaktiviteter"/>
  </r>
  <r>
    <n v="7140"/>
    <s v="Reisekostnad, ikke oppgavepliktig"/>
    <s v="27.04.2025"/>
    <s v="LE Grotdal folkv.saml. 25-27. april Oslo "/>
    <n v="4321"/>
    <x v="13"/>
    <x v="13"/>
    <s v="KOST31SSB - Partiaktiviteter"/>
  </r>
  <r>
    <n v="7140"/>
    <s v="Reisekostnad, ikke oppgavepliktig"/>
    <s v="03.05.2025"/>
    <s v="MS Ulvund vk kick-off Tromsø 3-4. mai"/>
    <n v="384"/>
    <x v="8"/>
    <x v="8"/>
    <s v="KOST34SSB - Valgkampkostnader (andre)"/>
  </r>
  <r>
    <n v="7140"/>
    <s v="Reisekostnad, ikke oppgavepliktig"/>
    <s v="23.05.2025"/>
    <s v="HB Mäntykoski t/r Harestad-Tromsø 3-4. mai"/>
    <n v="346"/>
    <x v="8"/>
    <x v="8"/>
    <s v="KOST34SSB - Valgkampkostnader (andre)"/>
  </r>
  <r>
    <n v="7140"/>
    <s v="Reisekostnad, ikke oppgavepliktig"/>
    <s v="23.05.2025"/>
    <s v="B. Hoel og SA Berg t/r Finnsnes-Tromsø  3-4. mai"/>
    <n v="904"/>
    <x v="8"/>
    <x v="8"/>
    <s v="KOST34SSB - Valgkampkostnader (andre)"/>
  </r>
  <r>
    <n v="7140"/>
    <s v="Reisekostnad, ikke oppgavepliktig"/>
    <s v="23.05.2025"/>
    <s v="A Løkholm-Båtnes t/r Harestad-Tromsø 2-4. mai"/>
    <n v="1344"/>
    <x v="8"/>
    <x v="8"/>
    <s v="KOST34SSB - Valgkampkostnader (andre)"/>
  </r>
  <r>
    <n v="7140"/>
    <s v="Reisekostnad, ikke oppgavepliktig"/>
    <s v="23.05.2025"/>
    <s v="AB Nilsen t/r Harstad-Tromsø 3-4. mai"/>
    <n v="1344"/>
    <x v="8"/>
    <x v="8"/>
    <s v="KOST34SSB - Valgkampkostnader (andre)"/>
  </r>
  <r>
    <n v="7140"/>
    <s v="Reisekostnad, ikke oppgavepliktig"/>
    <s v="23.05.2025"/>
    <s v="PJS FInnsnes og Tjeldsund 25apr, 7-8mai"/>
    <n v="1974"/>
    <x v="6"/>
    <x v="6"/>
    <s v="KOST31SSB - Partiaktiviteter"/>
  </r>
  <r>
    <n v="7140"/>
    <s v="Reisekostnad, ikke oppgavepliktig"/>
    <s v="23.05.2025"/>
    <s v="FH Henriksen t/r Tromsø - Harstad 31jan-2feb"/>
    <n v="1319"/>
    <x v="7"/>
    <x v="7"/>
    <s v="KOST31SSB - Partiaktiviteter"/>
  </r>
  <r>
    <n v="7140"/>
    <s v="Reisekostnad, ikke oppgavepliktig"/>
    <s v="28.05.2025"/>
    <s v="PJS Tromsø-Harstad 28. mai"/>
    <n v="672"/>
    <x v="8"/>
    <x v="8"/>
    <s v="KOST34SSB - Valgkampkostnader (andre)"/>
  </r>
  <r>
    <n v="7140"/>
    <s v="Reisekostnad, ikke oppgavepliktig"/>
    <s v="20.06.2025"/>
    <s v="Rita og Pål Mathiesen t/r Skjervøy-Tromsø 2-4 mai"/>
    <n v="918"/>
    <x v="8"/>
    <x v="8"/>
    <s v="KOST34SSB - Valgkampkostnader (andre)"/>
  </r>
  <r>
    <n v="7140"/>
    <s v="Reisekostnad, ikke oppgavepliktig"/>
    <s v="21.06.2025"/>
    <s v="PJS t/r Tromsø-Br.botn 21. juni"/>
    <n v="434"/>
    <x v="8"/>
    <x v="8"/>
    <s v="KOST34SSB - Valgkampkostnader (andre)"/>
  </r>
  <r>
    <n v="7140"/>
    <s v="Reisekostnad, ikke oppgavepliktig"/>
    <s v="21.06.2025"/>
    <s v="PJS t/r Tromsø-Harstad 24. juli"/>
    <n v="434"/>
    <x v="8"/>
    <x v="8"/>
    <s v="KOST34SSB - Valgkampkostnader (andre)"/>
  </r>
  <r>
    <n v="7140"/>
    <s v="Reisekostnad, ikke oppgavepliktig"/>
    <s v="25.06.2025"/>
    <s v="Smarthotel Tromsø 2-4. mai kick-off"/>
    <n v="13900"/>
    <x v="8"/>
    <x v="8"/>
    <s v="KOST34SSB - Valgkampkostnader (andre)"/>
  </r>
  <r>
    <n v="7140"/>
    <s v="Reisekostnad, ikke oppgavepliktig"/>
    <s v="20.07.2025"/>
    <s v="For ft-gruppa Gregussen og Grodal samling Oslo 25-27 juni"/>
    <n v="12200"/>
    <x v="6"/>
    <x v="6"/>
    <s v="KOST31SSB - Partiaktiviteter"/>
  </r>
  <r>
    <n v="7140"/>
    <s v="Reisekostnad, ikke oppgavepliktig"/>
    <s v="07.08.2025"/>
    <s v="PJS t/r Tromsø-Harstad 6-7 aug."/>
    <n v="1210"/>
    <x v="8"/>
    <x v="8"/>
    <s v="KOST34SSB - Valgkampkostnader (andre)"/>
  </r>
  <r>
    <n v="7140"/>
    <s v="Reisekostnad, ikke oppgavepliktig"/>
    <s v="23.08.2025"/>
    <s v="GS Tromsø-Finnsnes 23. aug."/>
    <n v="137"/>
    <x v="11"/>
    <x v="11"/>
    <s v="KOST31SSB - Partiaktiviteter"/>
  </r>
  <r>
    <n v="7140"/>
    <s v="Reisekostnad, ikke oppgavepliktig"/>
    <s v="24.08.2025"/>
    <s v="RSM t/r Tromsø-Finnsnes 23-24. aug."/>
    <n v="425"/>
    <x v="11"/>
    <x v="11"/>
    <s v="KOST31SSB - Partiaktiviteter"/>
  </r>
  <r>
    <n v="7140"/>
    <s v="Reisekostnad, ikke oppgavepliktig"/>
    <s v="24.08.2025"/>
    <s v="TLJØM hotell Finnsnes 22-24. aug."/>
    <n v="3598"/>
    <x v="11"/>
    <x v="11"/>
    <s v="KOST31SSB - Partiaktiviteter"/>
  </r>
  <r>
    <n v="7140"/>
    <s v="Reisekostnad, ikke oppgavepliktig"/>
    <s v="24.08.2025"/>
    <s v="TLJØM buss Senja-Tromsø 24. aug."/>
    <n v="288"/>
    <x v="11"/>
    <x v="11"/>
    <s v="KOST31SSB - Partiaktiviteter"/>
  </r>
  <r>
    <n v="7140"/>
    <s v="Reisekostnad, ikke oppgavepliktig"/>
    <s v="24.08.2025"/>
    <s v="ALB båt Harstad-Finnsnes 22. aug."/>
    <n v="406"/>
    <x v="11"/>
    <x v="11"/>
    <s v="KOST31SSB - Partiaktiviteter"/>
  </r>
  <r>
    <n v="7140"/>
    <s v="Reisekostnad, ikke oppgavepliktig"/>
    <s v="29.08.2025"/>
    <s v="Comfort Hotel Finnsnes 22-24 august"/>
    <n v="12240"/>
    <x v="11"/>
    <x v="11"/>
    <s v="KOST31SSB - Partiaktiviteter"/>
  </r>
  <r>
    <n v="7140"/>
    <s v="Reisekostnad, ikke oppgavepliktig"/>
    <s v="15.10.2025"/>
    <s v="Reisefordeling 4 x LS 2025"/>
    <n v="20000"/>
    <x v="6"/>
    <x v="6"/>
    <s v="KOST35SSB - Overføring TIL andre partiledd"/>
  </r>
  <r>
    <n v="7140"/>
    <s v="Reisekostnad, ikke oppgavepliktig"/>
    <s v="19.11.2025"/>
    <s v="AB Nilsen parkering 19-20 nov."/>
    <n v="389.17"/>
    <x v="6"/>
    <x v="6"/>
    <s v="KOST31SSB - Partiaktiviteter"/>
  </r>
  <r>
    <n v="7140"/>
    <s v="Reisekostnad, ikke oppgavepliktig"/>
    <s v="27.11.2025"/>
    <s v="B. Rohde egenandel studietur Manchester 2023"/>
    <n v="6000"/>
    <x v="6"/>
    <x v="6"/>
    <s v="KOST35SSB - Overføring TIL andre partiledd"/>
  </r>
  <r>
    <n v="7140"/>
    <s v="Reisekostnad, ikke oppgavepliktig"/>
    <s v="28.11.2025"/>
    <s v="Tyra L.J.Ø. Midtgaard fly t/r Tromsæ-Oslo kv.konf. 28nov-1des"/>
    <n v="2138"/>
    <x v="6"/>
    <x v="6"/>
    <s v="KOST31SSB - Partiaktiviteter"/>
  </r>
  <r>
    <n v="7140"/>
    <s v="Reisekostnad, ikke oppgavepliktig"/>
    <s v="31.12.2025"/>
    <s v="Andel tre samlinger f.sekr. 2025"/>
    <n v="3750"/>
    <x v="9"/>
    <x v="9"/>
    <s v="KOST35SSB - Overføring TIL andre partiledd"/>
  </r>
  <r>
    <n v="7320"/>
    <s v="Reklamekostnad"/>
    <s v="30.04.2025"/>
    <s v="Polaris 1. mai markering"/>
    <n v="4370.8500000000004"/>
    <x v="8"/>
    <x v="8"/>
    <s v="KOST32SSB - Markedsføring valgkamp"/>
  </r>
  <r>
    <n v="7320"/>
    <s v="Reklamekostnad"/>
    <s v="02.05.2025"/>
    <s v="Profilmateriell SVs nettbutikk"/>
    <n v="4790"/>
    <x v="8"/>
    <x v="8"/>
    <s v="KOST34SSB - Valgkampkostnader (andre)"/>
  </r>
  <r>
    <n v="7320"/>
    <s v="Reklamekostnad"/>
    <s v="13.05.2025"/>
    <s v="Polaris Folkebladet 1. mai markering "/>
    <n v="1872.9"/>
    <x v="8"/>
    <x v="8"/>
    <s v="KOST32SSB - Markedsføring valgkamp"/>
  </r>
  <r>
    <n v="7320"/>
    <s v="Reklamekostnad"/>
    <s v="26.06.2025"/>
    <s v="FB-annonser 'dårlig råd' 18-24. juni"/>
    <n v="1900"/>
    <x v="8"/>
    <x v="8"/>
    <s v="KOST32SSB - Markedsføring valgkamp"/>
  </r>
  <r>
    <n v="7320"/>
    <s v="Reklamekostnad"/>
    <s v="01.07.2025"/>
    <s v="FB-annonse 'dårlig råd' 25. juni "/>
    <n v="99.42"/>
    <x v="8"/>
    <x v="8"/>
    <s v="KOST32SSB - Markedsføring valgkamp"/>
  </r>
  <r>
    <n v="7320"/>
    <s v="Reklamekostnad"/>
    <s v="15.07.2025"/>
    <s v="Stor valgkamppakke profilmateriell"/>
    <n v="3750"/>
    <x v="8"/>
    <x v="8"/>
    <s v="KOST35SSB - Overføring TIL andre partiledd"/>
  </r>
  <r>
    <n v="7320"/>
    <s v="Reklamekostnad"/>
    <s v="01.08.2025"/>
    <s v="FB-annonse 31.07 E9P6UVU9Y2 kvittering mangler"/>
    <n v="34.24"/>
    <x v="8"/>
    <x v="8"/>
    <s v="KOST32SSB - Markedsføring valgkamp"/>
  </r>
  <r>
    <n v="7320"/>
    <s v="Reklamekostnad"/>
    <s v="11.08.2025"/>
    <s v="FACEBK 2VRK8Y4JR2 29. juli - 9, aug."/>
    <n v="1215.8599999999999"/>
    <x v="8"/>
    <x v="8"/>
    <s v="KOST32SSB - Markedsføring valgkamp"/>
  </r>
  <r>
    <n v="7320"/>
    <s v="Reklamekostnad"/>
    <s v="25.08.2025"/>
    <s v="Radio Tromsø AS - valg 2025"/>
    <n v="25000"/>
    <x v="8"/>
    <x v="8"/>
    <s v="KOST32SSB - Markedsføring valgkamp"/>
  </r>
  <r>
    <n v="7320"/>
    <s v="Reklamekostnad"/>
    <s v="31.08.2025"/>
    <s v="Acast reklame 24juli - 7sept"/>
    <n v="4590.25"/>
    <x v="8"/>
    <x v="8"/>
    <s v="KOST32SSB - Markedsføring valgkamp"/>
  </r>
  <r>
    <n v="7320"/>
    <s v="Reklamekostnad"/>
    <s v="31.08.2025"/>
    <s v="Polaris Media annonser august"/>
    <n v="85680.31"/>
    <x v="8"/>
    <x v="8"/>
    <s v="KOST32SSB - Markedsføring valgkamp"/>
  </r>
  <r>
    <n v="7320"/>
    <s v="Reklamekostnad"/>
    <s v="01.09.2025"/>
    <s v="FB-annonser august"/>
    <n v="5364.5"/>
    <x v="8"/>
    <x v="8"/>
    <s v="KOST32SSB - Markedsføring valgkamp"/>
  </r>
  <r>
    <n v="7320"/>
    <s v="Reklamekostnad"/>
    <s v="03.09.2025"/>
    <s v="FACEBK *H8N7LZYHR2"/>
    <n v="7500"/>
    <x v="8"/>
    <x v="8"/>
    <s v="KOST32SSB - Markedsføring valgkamp"/>
  </r>
  <r>
    <n v="7320"/>
    <s v="Reklamekostnad"/>
    <s v="05.09.2025"/>
    <s v="FACEBK *KM8UAZCF72"/>
    <n v="201.56"/>
    <x v="8"/>
    <x v="8"/>
    <s v="KOST32SSB - Markedsføring valgkamp"/>
  </r>
  <r>
    <n v="7320"/>
    <s v="Reklamekostnad"/>
    <s v="05.09.2025"/>
    <s v="FACEBK *VMZZ625JR2"/>
    <n v="7693"/>
    <x v="8"/>
    <x v="8"/>
    <s v="KOST32SSB - Markedsføring valgkamp"/>
  </r>
  <r>
    <n v="7320"/>
    <s v="Reklamekostnad"/>
    <s v="08.09.2025"/>
    <s v="FACEBK *E4JEUZYHR2"/>
    <n v="7890"/>
    <x v="8"/>
    <x v="8"/>
    <s v="KOST32SSB - Markedsføring valgkamp"/>
  </r>
  <r>
    <n v="7320"/>
    <s v="Reklamekostnad"/>
    <s v="08.09.2025"/>
    <s v="FACEBK *2YFJL2MHR2"/>
    <n v="8101"/>
    <x v="8"/>
    <x v="8"/>
    <s v="KOST32SSB - Markedsføring valgkamp"/>
  </r>
  <r>
    <n v="7320"/>
    <s v="Reklamekostnad"/>
    <s v="09.09.2025"/>
    <s v="Polaris Media annonser sept."/>
    <n v="56819.69"/>
    <x v="8"/>
    <x v="8"/>
    <s v="KOST32SSB - Markedsføring valgkamp"/>
  </r>
  <r>
    <n v="7320"/>
    <s v="Reklamekostnad"/>
    <s v="09.09.2025"/>
    <s v="Amedia 7juli-8sept"/>
    <n v="273013.81"/>
    <x v="8"/>
    <x v="8"/>
    <s v="KOST32SSB - Markedsføring valgkamp"/>
  </r>
  <r>
    <n v="7320"/>
    <s v="Reklamekostnad"/>
    <s v="11.09.2025"/>
    <s v="FACEBK *BRL2N25JR2"/>
    <n v="7996.65"/>
    <x v="8"/>
    <x v="8"/>
    <s v="KOST32SSB - Markedsføring valgkamp"/>
  </r>
  <r>
    <n v="7320"/>
    <s v="Reklamekostnad"/>
    <s v="19.09.2025"/>
    <s v="200029 - AMEDIA SALG OG MARKED AS - fakturanr. 736029308"/>
    <n v="-273013.81"/>
    <x v="8"/>
    <x v="8"/>
    <s v="KOST34SSB - Valgkampkostnader (andre)"/>
  </r>
  <r>
    <n v="7320"/>
    <s v="Reklamekostnad"/>
    <s v="23.09.2025"/>
    <s v="Radio Harstad 2 uker"/>
    <n v="6000"/>
    <x v="8"/>
    <x v="8"/>
    <s v="KOST32SSB - Markedsføring valgkamp"/>
  </r>
  <r>
    <n v="7320"/>
    <s v="Reklamekostnad"/>
    <s v="23.09.2025"/>
    <s v="Amedia 27juni-7sept"/>
    <n v="362000"/>
    <x v="8"/>
    <x v="8"/>
    <s v="KOST32SSB - Markedsføring valgkamp"/>
  </r>
  <r>
    <n v="7320"/>
    <s v="Reklamekostnad"/>
    <s v="23.09.2025"/>
    <s v="Refusjon FB-annonse Tromsø SV komm.styre.gruppe"/>
    <n v="2769.73"/>
    <x v="8"/>
    <x v="8"/>
    <s v="KOST34SSB - Valgkampkostnader (andre)"/>
  </r>
  <r>
    <n v="7320"/>
    <s v="Reklamekostnad"/>
    <s v="30.09.2025"/>
    <s v="FACEBK *2KD3529F72"/>
    <n v="17"/>
    <x v="8"/>
    <x v="8"/>
    <s v="KOST32SSB - Markedsføring valgkamp"/>
  </r>
  <r>
    <n v="7320"/>
    <s v="Reklamekostnad"/>
    <s v="07.10.2025"/>
    <s v="FB-annonser bet. av kom.styre.gr i Tromsø"/>
    <n v="8976.35"/>
    <x v="8"/>
    <x v="8"/>
    <s v="KOST32SSB - Markedsføring valgkamp"/>
  </r>
  <r>
    <n v="7320"/>
    <s v="Reklamekostnad"/>
    <s v="26.11.2025"/>
    <s v="2. valgkamppakke stor"/>
    <n v="3750"/>
    <x v="8"/>
    <x v="8"/>
    <s v="KOST35SSB - Overføring TIL andre partiledd"/>
  </r>
  <r>
    <n v="7320"/>
    <s v="Reklamekostnad"/>
    <s v="17.12.2025"/>
    <s v="SMS-utsendelser fylkeslag og Harstad SV"/>
    <n v="5540"/>
    <x v="8"/>
    <x v="8"/>
    <s v="KOST35SSB - Overføring TIL andre partiledd"/>
  </r>
  <r>
    <n v="7430"/>
    <s v="Gave, ikke fradragsberettiget"/>
    <s v="10.03.2025"/>
    <s v="AKB utlegg gave ungdommer Anna Rogde"/>
    <n v="326"/>
    <x v="7"/>
    <x v="7"/>
    <s v="KOST31SSB - Partiaktiviteter"/>
  </r>
  <r>
    <n v="7430"/>
    <s v="Gave, ikke fradragsberettiget"/>
    <s v="05.06.2025"/>
    <s v="Harstad SU støtte"/>
    <n v="10000"/>
    <x v="14"/>
    <x v="14"/>
    <s v="KOST34SSB - Valgkampkostnader (andre)"/>
  </r>
  <r>
    <n v="7430"/>
    <s v="Gave, ikke fradragsberettiget"/>
    <s v="05.06.2025"/>
    <s v="Tromsø SU -  støtte"/>
    <n v="10000"/>
    <x v="14"/>
    <x v="14"/>
    <s v="KOST34SSB - Valgkampkostnader (andre)"/>
  </r>
  <r>
    <n v="7430"/>
    <s v="Gave, ikke fradragsberettiget"/>
    <s v="08.09.2025"/>
    <s v="Sak 106/25 - støtte til SU"/>
    <n v="4000"/>
    <x v="14"/>
    <x v="14"/>
    <s v="KOST35SSB - Overføring TIL andre partiledd"/>
  </r>
  <r>
    <n v="7700"/>
    <s v="Styre- og bedriftsforsamlingsmøter"/>
    <s v="03.02.2025"/>
    <s v="RAGNAR OLSEN opptreden 1. februar"/>
    <n v="5000"/>
    <x v="7"/>
    <x v="7"/>
    <s v="KOST31SSB - Partiaktiviteter"/>
  </r>
  <r>
    <n v="7700"/>
    <s v="Styre- og bedriftsforsamlingsmøter"/>
    <s v="03.02.2025"/>
    <s v="Blomster avtropp. nestleder og 1. kand. "/>
    <n v="598"/>
    <x v="15"/>
    <x v="15"/>
    <s v="KOST31SSB - Partiaktiviteter"/>
  </r>
  <r>
    <n v="7700"/>
    <s v="Styre- og bedriftsforsamlingsmøter"/>
    <s v="03.02.2025"/>
    <s v="Donasjoner Redd Barna avtropp. fs.medl."/>
    <n v="1000"/>
    <x v="15"/>
    <x v="15"/>
    <s v="KOST31SSB - Partiaktiviteter"/>
  </r>
  <r>
    <n v="7700"/>
    <s v="Styre- og bedriftsforsamlingsmøter"/>
    <s v="05.02.2025"/>
    <s v="TROMS FYLKESKOMMUNE - fakturanr. 201001262"/>
    <n v="4455"/>
    <x v="7"/>
    <x v="7"/>
    <s v="KOST31SSB - Partiaktiviteter"/>
  </r>
  <r>
    <n v="7700"/>
    <s v="Styre- og bedriftsforsamlingsmøter"/>
    <s v="10.02.2025"/>
    <s v="HARSTAD NORMISJON - leie Bethel 31jan-2feb"/>
    <n v="3300"/>
    <x v="7"/>
    <x v="7"/>
    <s v="KOST31SSB - Partiaktiviteter"/>
  </r>
  <r>
    <n v="7700"/>
    <s v="Styre- og bedriftsforsamlingsmøter"/>
    <s v="20.02.2025"/>
    <s v="KE Ludvigsen observatør LM 2025"/>
    <n v="3870"/>
    <x v="12"/>
    <x v="12"/>
    <s v="KOST35SSB - Overføring TIL andre partiledd"/>
  </r>
  <r>
    <n v="7700"/>
    <s v="Styre- og bedriftsforsamlingsmøter"/>
    <s v="20.02.2025"/>
    <s v="EM Ervik observatør LM 2025"/>
    <n v="3870"/>
    <x v="12"/>
    <x v="12"/>
    <s v="KOST35SSB - Overføring TIL andre partiledd"/>
  </r>
  <r>
    <n v="7700"/>
    <s v="Styre- og bedriftsforsamlingsmøter"/>
    <s v="31.03.2025"/>
    <s v="Lunsj 65 pers. 1. og 2. februar"/>
    <n v="4000"/>
    <x v="7"/>
    <x v="7"/>
    <s v="KOST31SSB - Partiaktiviteter"/>
  </r>
  <r>
    <n v="7700"/>
    <s v="Styre- og bedriftsforsamlingsmøter"/>
    <s v="07.04.2025"/>
    <s v="11 landsmøtedelegater LM 2025"/>
    <n v="77000"/>
    <x v="12"/>
    <x v="12"/>
    <s v="KOST35SSB - Overføring TIL andre partiledd"/>
  </r>
  <r>
    <n v="7700"/>
    <s v="Styre- og bedriftsforsamlingsmøter"/>
    <s v="30.04.2025"/>
    <s v="Servering fylkestyremøte 3. mai"/>
    <n v="4510"/>
    <x v="11"/>
    <x v="11"/>
    <s v="KOST31SSB - Partiaktiviteter"/>
  </r>
  <r>
    <n v="7700"/>
    <s v="Styre- og bedriftsforsamlingsmøter"/>
    <s v="20.05.2025"/>
    <s v="Casa Inferno 2. mai fylkesstyremøte"/>
    <n v="5530"/>
    <x v="11"/>
    <x v="11"/>
    <s v="KOST31SSB - Partiaktiviteter"/>
  </r>
  <r>
    <n v="7700"/>
    <s v="Styre- og bedriftsforsamlingsmøter"/>
    <s v="22.09.2025"/>
    <s v="Fontenehuset middag f.styremøte 23. aug."/>
    <n v="3789"/>
    <x v="11"/>
    <x v="11"/>
    <s v="KOST31SSB - Partiaktiviteter"/>
  </r>
  <r>
    <n v="7770"/>
    <s v="Bank- og kortgebyr"/>
    <s v="13.01.2025"/>
    <s v="Månedsavg. SB1 m/trans"/>
    <n v="43"/>
    <x v="10"/>
    <x v="10"/>
    <s v="KOST30SSB - Administrasjon"/>
  </r>
  <r>
    <n v="7770"/>
    <s v="Bank- og kortgebyr"/>
    <s v="31.01.2025"/>
    <s v="Gebyr CREMUL og varekjøp"/>
    <n v="109"/>
    <x v="16"/>
    <x v="16"/>
    <s v="KOST30SSB - Administrasjon"/>
  </r>
  <r>
    <n v="7770"/>
    <s v="Bank- og kortgebyr"/>
    <s v="10.02.2025"/>
    <s v="Månedsavgift og KID-bet."/>
    <n v="18.5"/>
    <x v="16"/>
    <x v="16"/>
    <s v="KOST30SSB - Administrasjon"/>
  </r>
  <r>
    <n v="7770"/>
    <s v="Bank- og kortgebyr"/>
    <s v="25.02.2025"/>
    <s v="Årsgebyr bankkort"/>
    <n v="300"/>
    <x v="16"/>
    <x v="16"/>
    <s v="KOST30SSB - Administrasjon"/>
  </r>
  <r>
    <n v="7770"/>
    <s v="Bank- og kortgebyr"/>
    <s v="28.02.2025"/>
    <s v="Cremul og varekjøp februar"/>
    <n v="120.5"/>
    <x v="16"/>
    <x v="16"/>
    <s v="KOST30SSB - Administrasjon"/>
  </r>
  <r>
    <n v="7770"/>
    <s v="Bank- og kortgebyr"/>
    <s v="10.03.2025"/>
    <s v="Div. betalinger og mnd.avg. bank"/>
    <n v="83"/>
    <x v="16"/>
    <x v="16"/>
    <s v="KOST30SSB - Administrasjon"/>
  </r>
  <r>
    <n v="7770"/>
    <s v="Bank- og kortgebyr"/>
    <s v="14.03.2025"/>
    <s v="SB1 Regnskap betalinger januar"/>
    <n v="15"/>
    <x v="10"/>
    <x v="10"/>
    <s v="KOST30SSB - Administrasjon"/>
  </r>
  <r>
    <n v="7770"/>
    <s v="Bank- og kortgebyr"/>
    <s v="17.03.2025"/>
    <s v="SB1 Regnskap betalinger februar"/>
    <n v="58.75"/>
    <x v="10"/>
    <x v="10"/>
    <s v="KOST30SSB - Administrasjon"/>
  </r>
  <r>
    <n v="7770"/>
    <s v="Bank- og kortgebyr"/>
    <s v="31.03.2025"/>
    <s v="Gebyr Cremul"/>
    <n v="90"/>
    <x v="16"/>
    <x v="16"/>
    <s v="KOST30SSB - Administrasjon"/>
  </r>
  <r>
    <n v="7770"/>
    <s v="Bank- og kortgebyr"/>
    <s v="14.04.2025"/>
    <s v="Gebyr bet. meld., nettbank og KID"/>
    <n v="50"/>
    <x v="16"/>
    <x v="16"/>
    <s v="KOST30SSB - Administrasjon"/>
  </r>
  <r>
    <n v="7770"/>
    <s v="Bank- og kortgebyr"/>
    <s v="30.04.2025"/>
    <s v="Gebyr Cremul"/>
    <n v="90"/>
    <x v="16"/>
    <x v="16"/>
    <s v="KOST30SSB - Administrasjon"/>
  </r>
  <r>
    <n v="7770"/>
    <s v="Bank- og kortgebyr"/>
    <s v="12.05.2025"/>
    <s v="Månedsavg. neebank, melding og KID"/>
    <n v="36"/>
    <x v="16"/>
    <x v="16"/>
    <s v="KOST30SSB - Administrasjon"/>
  </r>
  <r>
    <n v="7770"/>
    <s v="Bank- og kortgebyr"/>
    <s v="31.05.2025"/>
    <s v="Cremul mai"/>
    <n v="85"/>
    <x v="16"/>
    <x v="16"/>
    <s v="KOST30SSB - Administrasjon"/>
  </r>
  <r>
    <n v="7770"/>
    <s v="Bank- og kortgebyr"/>
    <s v="16.06.2025"/>
    <s v="KID, melding, nettbank mnd"/>
    <n v="69.5"/>
    <x v="16"/>
    <x v="16"/>
    <s v="KOST30SSB - Administrasjon"/>
  </r>
  <r>
    <n v="7770"/>
    <s v="Bank- og kortgebyr"/>
    <s v="30.06.2025"/>
    <s v="Cremul"/>
    <n v="89.5"/>
    <x v="16"/>
    <x v="16"/>
    <s v="KOST30SSB - Administrasjon"/>
  </r>
  <r>
    <n v="7770"/>
    <s v="Bank- og kortgebyr"/>
    <s v="14.07.2025"/>
    <s v="Månedsgebyr og betalinger"/>
    <n v="42"/>
    <x v="16"/>
    <x v="16"/>
    <s v="KOST30SSB - Administrasjon"/>
  </r>
  <r>
    <n v="7770"/>
    <s v="Bank- og kortgebyr"/>
    <s v="28.07.2025"/>
    <s v="Årsgebyr bankkort"/>
    <n v="300"/>
    <x v="16"/>
    <x v="16"/>
    <s v="KOST30SSB - Administrasjon"/>
  </r>
  <r>
    <n v="7770"/>
    <s v="Bank- og kortgebyr"/>
    <s v="31.07.2025"/>
    <s v="Cremul og varekjøp juli"/>
    <n v="107.5"/>
    <x v="16"/>
    <x v="16"/>
    <s v="KOST30SSB - Administrasjon"/>
  </r>
  <r>
    <n v="7770"/>
    <s v="Bank- og kortgebyr"/>
    <s v="11.08.2025"/>
    <s v="Månedsavgift og betalinger"/>
    <n v="30"/>
    <x v="16"/>
    <x v="16"/>
    <s v="KOST30SSB - Administrasjon"/>
  </r>
  <r>
    <n v="7770"/>
    <s v="Bank- og kortgebyr"/>
    <s v="22.08.2025"/>
    <s v="Gebyr gave AKG og retur gave MB"/>
    <n v="36.75"/>
    <x v="16"/>
    <x v="16"/>
    <s v="KOST30SSB - Administrasjon"/>
  </r>
  <r>
    <n v="7770"/>
    <s v="Bank- og kortgebyr"/>
    <s v="31.08.2025"/>
    <s v="Cremul og varekjøp august"/>
    <n v="154.5"/>
    <x v="16"/>
    <x v="16"/>
    <s v="KOST30SSB - Administrasjon"/>
  </r>
  <r>
    <n v="7770"/>
    <s v="Bank- og kortgebyr"/>
    <s v="15.09.2025"/>
    <s v="Månedsavgift og betalinger"/>
    <n v="27"/>
    <x v="10"/>
    <x v="10"/>
    <s v="KOST30SSB - Administrasjon"/>
  </r>
  <r>
    <n v="7770"/>
    <s v="Bank- og kortgebyr"/>
    <s v="30.09.2025"/>
    <s v="Cremul og varekjøp sept"/>
    <n v="121"/>
    <x v="16"/>
    <x v="16"/>
    <s v="KOST30SSB - Administrasjon"/>
  </r>
  <r>
    <n v="7770"/>
    <s v="Bank- og kortgebyr"/>
    <s v="13.10.2025"/>
    <s v="SB1 nettbank og bet. oktober"/>
    <n v="73.5"/>
    <x v="16"/>
    <x v="16"/>
    <s v="KOST30SSB - Administrasjon"/>
  </r>
  <r>
    <n v="7770"/>
    <s v="Bank- og kortgebyr"/>
    <s v="31.10.2025"/>
    <s v="Cremul oktober"/>
    <n v="87.5"/>
    <x v="16"/>
    <x v="16"/>
    <s v="KOST30SSB - Administrasjon"/>
  </r>
  <r>
    <n v="7770"/>
    <s v="Bank- og kortgebyr"/>
    <s v="10.11.2025"/>
    <s v="Månedsavgift og betalinger"/>
    <n v="47"/>
    <x v="16"/>
    <x v="16"/>
    <s v="KOST30SSB - Administrasjon"/>
  </r>
  <r>
    <n v="7770"/>
    <s v="Bank- og kortgebyr"/>
    <s v="30.11.2025"/>
    <s v="Cremul og varekjøp november"/>
    <n v="92"/>
    <x v="16"/>
    <x v="16"/>
    <s v="KOST30SSB - Administrasjon"/>
  </r>
  <r>
    <n v="7770"/>
    <s v="Bank- og kortgebyr"/>
    <s v="15.12.2025"/>
    <s v="Månedsavgift og betalinger"/>
    <n v="27"/>
    <x v="16"/>
    <x v="16"/>
    <s v="KOST30SSB - Administrasjon"/>
  </r>
  <r>
    <n v="7770"/>
    <s v="Bank- og kortgebyr"/>
    <s v="31.12.2025"/>
    <s v="Cremul og varekjøp desember"/>
    <n v="99.5"/>
    <x v="16"/>
    <x v="16"/>
    <s v="KOST30SSB - Administrasj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323739-688F-46BF-AC71-FA3CBE4EF4A8}" name="Pivottabell1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J2:K17" firstHeaderRow="1" firstDataRow="1" firstDataCol="1"/>
  <pivotFields count="7">
    <pivotField showAll="0"/>
    <pivotField numFmtId="14" showAll="0"/>
    <pivotField showAll="0"/>
    <pivotField dataField="1" numFmtId="4" showAll="0"/>
    <pivotField axis="axisRow" showAll="0">
      <items count="15">
        <item x="5"/>
        <item x="1"/>
        <item x="13"/>
        <item x="11"/>
        <item x="2"/>
        <item x="4"/>
        <item x="12"/>
        <item x="9"/>
        <item x="3"/>
        <item x="7"/>
        <item x="0"/>
        <item x="10"/>
        <item x="8"/>
        <item x="6"/>
        <item t="default"/>
      </items>
    </pivotField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Beløp " fld="3" baseField="0" baseItem="0" numFmtId="4"/>
  </dataFields>
  <formats count="1"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FB548C-80B5-4820-AE4C-9FA040D636D5}" name="Pivottabell1" cacheId="2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M2:N17" firstHeaderRow="1" firstDataRow="1" firstDataCol="1"/>
  <pivotFields count="9">
    <pivotField showAll="0"/>
    <pivotField showAll="0"/>
    <pivotField showAll="0"/>
    <pivotField numFmtId="14" showAll="0"/>
    <pivotField showAll="0"/>
    <pivotField dataField="1" numFmtId="4" showAll="0"/>
    <pivotField axis="axisRow" showAll="0">
      <items count="15">
        <item x="6"/>
        <item x="1"/>
        <item x="13"/>
        <item x="12"/>
        <item x="3"/>
        <item x="5"/>
        <item x="8"/>
        <item x="10"/>
        <item x="2"/>
        <item x="11"/>
        <item x="0"/>
        <item x="7"/>
        <item x="9"/>
        <item x="4"/>
        <item t="default"/>
      </items>
    </pivotField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mer av Beløp" fld="5" baseField="0" baseItem="0" numFmtId="4"/>
  </dataFields>
  <formats count="2">
    <format dxfId="4">
      <pivotArea outline="0" collapsedLevelsAreSubtotals="1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C7A1A7-E826-4A17-9260-EB8C5AE5470E}" name="Pivottabell2" cacheId="1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 rowHeaderCaption="Budsjettposter">
  <location ref="J2:K17" firstHeaderRow="1" firstDataRow="1" firstDataCol="1"/>
  <pivotFields count="9">
    <pivotField showAll="0"/>
    <pivotField showAll="0"/>
    <pivotField showAll="0"/>
    <pivotField numFmtId="14" showAll="0"/>
    <pivotField showAll="0"/>
    <pivotField dataField="1" numFmtId="4" showAll="0"/>
    <pivotField axis="axisRow" showAll="0">
      <items count="16">
        <item x="6"/>
        <item x="1"/>
        <item x="13"/>
        <item x="12"/>
        <item x="3"/>
        <item x="5"/>
        <item x="8"/>
        <item x="10"/>
        <item x="2"/>
        <item x="11"/>
        <item x="0"/>
        <item x="7"/>
        <item x="9"/>
        <item x="4"/>
        <item m="1" x="14"/>
        <item t="default"/>
      </items>
    </pivotField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 Beløp" fld="5" baseField="0" baseItem="0" numFmtId="4"/>
  </dataFields>
  <formats count="3">
    <format dxfId="7">
      <pivotArea dataOnly="0" labelOnly="1" outline="0" axis="axisValues" fieldPosition="0"/>
    </format>
    <format dxfId="6">
      <pivotArea outline="0" collapsedLevelsAreSubtotals="1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2B1FD4-9845-4E04-9AFF-7BBCAB734F39}" name="Pivottabell1" cacheId="8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I2:J37" firstHeaderRow="1" firstDataRow="1" firstDataCol="1"/>
  <pivotFields count="8">
    <pivotField showAll="0"/>
    <pivotField showAll="0"/>
    <pivotField showAll="0"/>
    <pivotField showAll="0"/>
    <pivotField dataField="1" numFmtId="40" showAll="0"/>
    <pivotField axis="axisRow" showAll="0">
      <items count="18">
        <item x="1"/>
        <item x="0"/>
        <item x="4"/>
        <item x="2"/>
        <item x="5"/>
        <item x="3"/>
        <item x="7"/>
        <item x="11"/>
        <item x="13"/>
        <item x="6"/>
        <item x="8"/>
        <item x="9"/>
        <item x="10"/>
        <item x="16"/>
        <item x="15"/>
        <item x="12"/>
        <item x="14"/>
        <item t="default"/>
      </items>
    </pivotField>
    <pivotField axis="axisRow" showAll="0">
      <items count="18">
        <item x="10"/>
        <item x="3"/>
        <item x="16"/>
        <item x="15"/>
        <item x="5"/>
        <item x="0"/>
        <item x="9"/>
        <item x="11"/>
        <item x="13"/>
        <item x="2"/>
        <item x="4"/>
        <item x="12"/>
        <item x="14"/>
        <item x="1"/>
        <item x="8"/>
        <item x="6"/>
        <item x="7"/>
        <item t="default"/>
      </items>
    </pivotField>
    <pivotField showAll="0"/>
  </pivotFields>
  <rowFields count="2">
    <field x="5"/>
    <field x="6"/>
  </rowFields>
  <rowItems count="35">
    <i>
      <x/>
    </i>
    <i r="1">
      <x v="13"/>
    </i>
    <i>
      <x v="1"/>
    </i>
    <i r="1">
      <x v="5"/>
    </i>
    <i>
      <x v="2"/>
    </i>
    <i r="1">
      <x v="10"/>
    </i>
    <i>
      <x v="3"/>
    </i>
    <i r="1">
      <x v="9"/>
    </i>
    <i>
      <x v="4"/>
    </i>
    <i r="1">
      <x v="4"/>
    </i>
    <i>
      <x v="5"/>
    </i>
    <i r="1">
      <x v="1"/>
    </i>
    <i>
      <x v="6"/>
    </i>
    <i r="1">
      <x v="16"/>
    </i>
    <i>
      <x v="7"/>
    </i>
    <i r="1">
      <x v="7"/>
    </i>
    <i>
      <x v="8"/>
    </i>
    <i r="1">
      <x v="8"/>
    </i>
    <i>
      <x v="9"/>
    </i>
    <i r="1">
      <x v="15"/>
    </i>
    <i>
      <x v="10"/>
    </i>
    <i r="1">
      <x v="14"/>
    </i>
    <i>
      <x v="11"/>
    </i>
    <i r="1">
      <x v="6"/>
    </i>
    <i>
      <x v="12"/>
    </i>
    <i r="1">
      <x/>
    </i>
    <i>
      <x v="13"/>
    </i>
    <i r="1">
      <x v="2"/>
    </i>
    <i>
      <x v="14"/>
    </i>
    <i r="1">
      <x v="3"/>
    </i>
    <i>
      <x v="15"/>
    </i>
    <i r="1">
      <x v="11"/>
    </i>
    <i>
      <x v="16"/>
    </i>
    <i r="1">
      <x v="12"/>
    </i>
    <i t="grand">
      <x/>
    </i>
  </rowItems>
  <colItems count="1">
    <i/>
  </colItems>
  <dataFields count="1">
    <dataField name=" Beløp" fld="4" baseField="0" baseItem="0" numFmtId="40"/>
  </dataFields>
  <formats count="1"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D5DF37-55F6-45C9-A7BB-EC741E3211B1}" name="Table1" displayName="Table1" ref="A1:I85" totalsRowShown="0">
  <sortState xmlns:xlrd2="http://schemas.microsoft.com/office/spreadsheetml/2017/richdata2" ref="A2:I85">
    <sortCondition ref="B2:B85"/>
    <sortCondition ref="D2:D85"/>
  </sortState>
  <tableColumns count="9">
    <tableColumn id="4" xr3:uid="{7E9CF911-1720-4131-A877-AC6062EA806D}" name="Bilag"/>
    <tableColumn id="11" xr3:uid="{2F7981A2-870D-4136-8CA0-F17C4B83F130}" name="Konto" dataDxfId="10"/>
    <tableColumn id="12" xr3:uid="{A2C0E30F-F3EA-4287-B509-837130DE2145}" name="Kontonavn"/>
    <tableColumn id="14" xr3:uid="{5C2E6F3B-B9E4-4DBD-A3FE-F53545919867}" name="Dato" dataDxfId="9"/>
    <tableColumn id="15" xr3:uid="{1E25AF45-8371-41BA-8231-D50F8BAA405E}" name="Beskrivelse"/>
    <tableColumn id="16" xr3:uid="{605DC1CA-226C-437C-A3E1-108A1B9CBCAB}" name="Beløp" dataDxfId="8"/>
    <tableColumn id="18" xr3:uid="{6B36575D-D8E3-465C-8064-BCAAD097EF75}" name="Budsjettpost"/>
    <tableColumn id="20" xr3:uid="{349B7B16-74CF-4193-B0DE-9793A731D67F}" name="Fordeling"/>
    <tableColumn id="22" xr3:uid="{15F6AB13-0CA8-479B-9260-D620CC52B5DD}" name="SS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A0CA-B58C-48BB-9ADC-3F2A2B39D735}">
  <dimension ref="A1:F35"/>
  <sheetViews>
    <sheetView tabSelected="1" workbookViewId="0"/>
  </sheetViews>
  <sheetFormatPr baseColWidth="10" defaultRowHeight="14.4" x14ac:dyDescent="0.3"/>
  <cols>
    <col min="1" max="1" width="44.5546875" customWidth="1"/>
    <col min="4" max="4" width="10.33203125" style="8" customWidth="1"/>
    <col min="5" max="5" width="10.5546875" customWidth="1"/>
  </cols>
  <sheetData>
    <row r="1" spans="1:6" ht="18" x14ac:dyDescent="0.35">
      <c r="A1" s="7" t="s">
        <v>60</v>
      </c>
    </row>
    <row r="3" spans="1:6" x14ac:dyDescent="0.3">
      <c r="B3" s="9" t="s">
        <v>43</v>
      </c>
      <c r="C3" s="9" t="s">
        <v>42</v>
      </c>
      <c r="D3" s="9" t="s">
        <v>42</v>
      </c>
      <c r="E3" s="9" t="s">
        <v>42</v>
      </c>
    </row>
    <row r="4" spans="1:6" x14ac:dyDescent="0.3">
      <c r="B4" s="11" t="s">
        <v>58</v>
      </c>
      <c r="C4" s="10" t="s">
        <v>58</v>
      </c>
      <c r="D4" s="10" t="s">
        <v>44</v>
      </c>
      <c r="E4" s="10" t="s">
        <v>45</v>
      </c>
    </row>
    <row r="5" spans="1:6" x14ac:dyDescent="0.3">
      <c r="A5" s="12" t="s">
        <v>46</v>
      </c>
    </row>
    <row r="6" spans="1:6" x14ac:dyDescent="0.3">
      <c r="A6" t="s">
        <v>47</v>
      </c>
      <c r="B6" s="8">
        <f>282000*1.05-1100</f>
        <v>295000</v>
      </c>
      <c r="C6" s="8">
        <f>-GETPIVOTDATA("Beløp",'Hovedbok 2025'!$I$2,"Avd.nr.","10","Avdelingsnavn","Statlig partistøtte")</f>
        <v>293900.64</v>
      </c>
      <c r="D6" s="8">
        <v>283142.03999999998</v>
      </c>
      <c r="E6" s="8">
        <v>264036.56</v>
      </c>
    </row>
    <row r="7" spans="1:6" x14ac:dyDescent="0.3">
      <c r="A7" t="s">
        <v>59</v>
      </c>
      <c r="B7" s="8"/>
      <c r="C7" s="8">
        <f>-GETPIVOTDATA("Beløp",'Hovedbok 2025'!$I$2,"Avd.nr.","14","Avdelingsnavn","Gaver og partiskatt")-C12</f>
        <v>75675</v>
      </c>
      <c r="D7" s="8">
        <v>1107</v>
      </c>
      <c r="E7" s="8">
        <v>107802</v>
      </c>
    </row>
    <row r="8" spans="1:6" x14ac:dyDescent="0.3">
      <c r="A8" t="s">
        <v>630</v>
      </c>
      <c r="B8" s="8">
        <v>75000</v>
      </c>
      <c r="C8" s="8">
        <f>-GETPIVOTDATA("Beløp",'Hovedbok 2025'!$I$2,"Avd.nr.","13","Avdelingsnavn","Kontingentandel fra sentralt")</f>
        <v>77150</v>
      </c>
      <c r="D8" s="8">
        <v>75990</v>
      </c>
      <c r="E8" s="8">
        <v>77035</v>
      </c>
    </row>
    <row r="9" spans="1:6" x14ac:dyDescent="0.3">
      <c r="A9" t="s">
        <v>31</v>
      </c>
      <c r="B9" s="8">
        <v>60000</v>
      </c>
      <c r="C9" s="8">
        <f>-GETPIVOTDATA("Beløp",'Hovedbok 2025'!$I$2,"Avd.nr.","15","Avdelingsnavn","Egenandeler delegater/rom")</f>
        <v>61600</v>
      </c>
      <c r="D9" s="8">
        <v>45800</v>
      </c>
      <c r="E9" s="8">
        <v>18000</v>
      </c>
    </row>
    <row r="10" spans="1:6" x14ac:dyDescent="0.3">
      <c r="A10" t="s">
        <v>18</v>
      </c>
      <c r="B10" s="8">
        <v>25000</v>
      </c>
      <c r="C10" s="8">
        <f>-GETPIVOTDATA("Beløp",'Hovedbok 2025'!$I$2,"Avd.nr.","16","Avdelingsnavn","Andre inntekter/refusjoner")</f>
        <v>152164</v>
      </c>
      <c r="D10" s="8">
        <v>49653</v>
      </c>
      <c r="E10" s="8">
        <v>59002.2</v>
      </c>
    </row>
    <row r="11" spans="1:6" x14ac:dyDescent="0.3">
      <c r="A11" t="s">
        <v>418</v>
      </c>
      <c r="B11" s="8">
        <f>655907*1.05-3702</f>
        <v>685000.35</v>
      </c>
      <c r="C11" s="8">
        <f>-GETPIVOTDATA("Beløp",'Hovedbok 2025'!$I$2,"Avd.nr.","11","Avdelingsnavn","Fylkeskommunal partistøtte")</f>
        <v>677151</v>
      </c>
      <c r="D11" s="8">
        <v>655907</v>
      </c>
      <c r="E11" s="8">
        <v>474604</v>
      </c>
    </row>
    <row r="12" spans="1:6" x14ac:dyDescent="0.3">
      <c r="A12" t="s">
        <v>629</v>
      </c>
      <c r="B12" s="13">
        <f>94111*1.05+1183</f>
        <v>99999.55</v>
      </c>
      <c r="C12" s="13">
        <f>105390+3000</f>
        <v>108390</v>
      </c>
      <c r="D12" s="13">
        <v>94111</v>
      </c>
      <c r="E12" s="13">
        <v>128619</v>
      </c>
    </row>
    <row r="13" spans="1:6" x14ac:dyDescent="0.3">
      <c r="B13" s="14">
        <f>SUM(B6:B12)</f>
        <v>1239999.9000000001</v>
      </c>
      <c r="C13" s="14">
        <f>SUM(C6:C12)</f>
        <v>1446030.6400000001</v>
      </c>
      <c r="D13" s="14">
        <f>SUM(D6:D12)</f>
        <v>1205710.04</v>
      </c>
      <c r="E13" s="14">
        <v>1129098.76</v>
      </c>
      <c r="F13" s="8"/>
    </row>
    <row r="14" spans="1:6" x14ac:dyDescent="0.3">
      <c r="B14" s="8"/>
      <c r="C14" s="8"/>
      <c r="E14" s="8"/>
    </row>
    <row r="15" spans="1:6" x14ac:dyDescent="0.3">
      <c r="A15" s="12" t="s">
        <v>48</v>
      </c>
      <c r="B15" s="8"/>
      <c r="C15" s="8"/>
      <c r="E15" s="8"/>
    </row>
    <row r="16" spans="1:6" x14ac:dyDescent="0.3">
      <c r="A16" t="s">
        <v>626</v>
      </c>
      <c r="B16" s="8">
        <v>245000</v>
      </c>
      <c r="C16" s="8">
        <f>GETPIVOTDATA("Beløp",'Hovedbok 2025'!$I$2,"Avd.nr.","26","Avdelingsnavn","Fylkessekretær")</f>
        <v>241527.7</v>
      </c>
      <c r="D16" s="8">
        <v>218802</v>
      </c>
      <c r="E16" s="8">
        <v>278410.5</v>
      </c>
    </row>
    <row r="17" spans="1:5" x14ac:dyDescent="0.3">
      <c r="A17" t="s">
        <v>3</v>
      </c>
      <c r="B17" s="8">
        <v>105000</v>
      </c>
      <c r="C17" s="8">
        <f>GETPIVOTDATA("Beløp",'Hovedbok 2025'!$I$2,"Avd.nr.","27","Avdelingsnavn","Administrasjon og kontorhold")</f>
        <v>112671.37</v>
      </c>
      <c r="D17" s="15">
        <v>105371.21</v>
      </c>
      <c r="E17" s="8">
        <v>95567.95</v>
      </c>
    </row>
    <row r="18" spans="1:5" x14ac:dyDescent="0.3">
      <c r="A18" t="s">
        <v>49</v>
      </c>
      <c r="B18" s="8">
        <v>5000</v>
      </c>
      <c r="C18" s="8">
        <f>GETPIVOTDATA("Beløp",'Hovedbok 2025'!$I$2,"Avd.nr.","29","Avdelingsnavn","Bidrag og gaver til andre")</f>
        <v>1598</v>
      </c>
      <c r="D18" s="8">
        <v>6576</v>
      </c>
      <c r="E18" s="8">
        <v>2220</v>
      </c>
    </row>
    <row r="19" spans="1:5" x14ac:dyDescent="0.3">
      <c r="A19" t="s">
        <v>50</v>
      </c>
      <c r="B19" s="8">
        <v>155000</v>
      </c>
      <c r="C19" s="8">
        <f>GETPIVOTDATA("Beløp",'Hovedbok 2025'!$I$2,"Avd.nr.","20","Avdelingsnavn","Årsmøtet")</f>
        <v>176629.25</v>
      </c>
      <c r="D19" s="15">
        <v>151837.38999999998</v>
      </c>
      <c r="E19" s="8"/>
    </row>
    <row r="20" spans="1:5" x14ac:dyDescent="0.3">
      <c r="A20" t="s">
        <v>51</v>
      </c>
      <c r="B20" s="8"/>
      <c r="C20" s="8"/>
      <c r="D20" s="15"/>
      <c r="E20" s="8">
        <v>6790</v>
      </c>
    </row>
    <row r="21" spans="1:5" x14ac:dyDescent="0.3">
      <c r="A21" t="s">
        <v>52</v>
      </c>
      <c r="B21" s="8">
        <v>18000</v>
      </c>
      <c r="C21" s="8">
        <f>GETPIVOTDATA("Beløp",'Hovedbok 2025'!$I$2,"Avd.nr.","22","Avdelingsnavn","Fylkesstyret")</f>
        <v>35760.9</v>
      </c>
      <c r="D21" s="15">
        <v>4846.25</v>
      </c>
      <c r="E21" s="8">
        <v>4639.3999999999996</v>
      </c>
    </row>
    <row r="22" spans="1:5" x14ac:dyDescent="0.3">
      <c r="A22" t="s">
        <v>15</v>
      </c>
      <c r="B22" s="8">
        <v>70000</v>
      </c>
      <c r="C22" s="8">
        <f>GETPIVOTDATA("Beløp",'Hovedbok 2025'!$I$2,"Avd.nr.","24","Avdelingsnavn","Øvrig reisevirksomhet")</f>
        <v>57082.92</v>
      </c>
      <c r="D22" s="15">
        <v>93394.57</v>
      </c>
      <c r="E22" s="8">
        <v>142025.97999999998</v>
      </c>
    </row>
    <row r="23" spans="1:5" x14ac:dyDescent="0.3">
      <c r="A23" t="s">
        <v>53</v>
      </c>
      <c r="B23" s="8">
        <v>2000</v>
      </c>
      <c r="C23" s="8">
        <f>GETPIVOTDATA("Beløp",'Hovedbok 2025'!$I$2,"Avd.nr.","28","Avdelingsnavn","Bank")</f>
        <v>2359.25</v>
      </c>
      <c r="D23" s="8">
        <v>2182.96</v>
      </c>
      <c r="E23" s="8">
        <v>4426.38</v>
      </c>
    </row>
    <row r="24" spans="1:5" x14ac:dyDescent="0.3">
      <c r="A24" t="s">
        <v>54</v>
      </c>
      <c r="B24" s="8"/>
      <c r="C24" s="8">
        <f>GETPIVOTDATA("Beløp",'Hovedbok 2025'!$I$2,"Avd.nr.","23","Avdelingsnavn","Fylkestingsgruppa")</f>
        <v>4587</v>
      </c>
      <c r="D24" s="16">
        <v>35332.67</v>
      </c>
      <c r="E24" s="8">
        <v>8598</v>
      </c>
    </row>
    <row r="25" spans="1:5" x14ac:dyDescent="0.3">
      <c r="A25" t="s">
        <v>62</v>
      </c>
      <c r="B25" s="8">
        <v>97000</v>
      </c>
      <c r="C25" s="8">
        <f>GETPIVOTDATA("Beløp",'Hovedbok 2025'!$I$2,"Avd.nr.","30","Avdelingsnavn","Landsmøte")</f>
        <v>106038</v>
      </c>
      <c r="D25" s="16"/>
      <c r="E25" s="8"/>
    </row>
    <row r="26" spans="1:5" x14ac:dyDescent="0.3">
      <c r="A26" t="s">
        <v>61</v>
      </c>
      <c r="B26" s="8">
        <v>20000</v>
      </c>
      <c r="C26" s="8">
        <f>GETPIVOTDATA("Beløp",'Hovedbok 2025'!$I$2,"Avd.nr.","31","Avdelingsnavn","Sosialistisk Ungdom")</f>
        <v>24000</v>
      </c>
      <c r="D26" s="16"/>
      <c r="E26" s="8"/>
    </row>
    <row r="27" spans="1:5" x14ac:dyDescent="0.3">
      <c r="A27" t="s">
        <v>627</v>
      </c>
      <c r="B27" s="13">
        <v>800000</v>
      </c>
      <c r="C27" s="13">
        <f>GETPIVOTDATA("Beløp",'Hovedbok 2025'!$I$2,"Avd.nr.","25","Avdelingsnavn","Valgkamp")</f>
        <v>854381.87</v>
      </c>
      <c r="D27" s="17">
        <v>11.41</v>
      </c>
      <c r="E27" s="13">
        <v>724240.50999999978</v>
      </c>
    </row>
    <row r="28" spans="1:5" x14ac:dyDescent="0.3">
      <c r="B28" s="14">
        <f>SUM(B16:B27)</f>
        <v>1517000</v>
      </c>
      <c r="C28" s="14">
        <f>SUM(C16:C27)</f>
        <v>1616636.2600000002</v>
      </c>
      <c r="D28" s="14">
        <f>SUM(D16:D27)</f>
        <v>618354.46</v>
      </c>
      <c r="E28" s="14">
        <v>1266918.7199999997</v>
      </c>
    </row>
    <row r="29" spans="1:5" x14ac:dyDescent="0.3">
      <c r="B29" s="8"/>
      <c r="C29" s="8"/>
      <c r="E29" s="8"/>
    </row>
    <row r="30" spans="1:5" x14ac:dyDescent="0.3">
      <c r="A30" t="s">
        <v>55</v>
      </c>
      <c r="B30" s="8">
        <f>B13</f>
        <v>1239999.9000000001</v>
      </c>
      <c r="C30" s="8">
        <f>C13</f>
        <v>1446030.6400000001</v>
      </c>
      <c r="D30" s="8">
        <f>D13</f>
        <v>1205710.04</v>
      </c>
      <c r="E30" s="8">
        <v>1129098.76</v>
      </c>
    </row>
    <row r="31" spans="1:5" x14ac:dyDescent="0.3">
      <c r="A31" t="s">
        <v>56</v>
      </c>
      <c r="B31" s="13">
        <f>B28</f>
        <v>1517000</v>
      </c>
      <c r="C31" s="13">
        <f>C28</f>
        <v>1616636.2600000002</v>
      </c>
      <c r="D31" s="13">
        <f>D28</f>
        <v>618354.46</v>
      </c>
      <c r="E31" s="13">
        <v>1266918.7199999997</v>
      </c>
    </row>
    <row r="32" spans="1:5" x14ac:dyDescent="0.3">
      <c r="A32" t="s">
        <v>57</v>
      </c>
      <c r="B32" s="18">
        <f>B30-B31</f>
        <v>-277000.09999999986</v>
      </c>
      <c r="C32" s="18">
        <f>C30-C31</f>
        <v>-170605.62000000011</v>
      </c>
      <c r="D32" s="14">
        <f>D30-D31</f>
        <v>587355.58000000007</v>
      </c>
      <c r="E32" s="14">
        <v>-137819.95999999973</v>
      </c>
    </row>
    <row r="34" spans="1:4" x14ac:dyDescent="0.3">
      <c r="A34" s="19" t="s">
        <v>63</v>
      </c>
    </row>
    <row r="35" spans="1:4" x14ac:dyDescent="0.3">
      <c r="A35" t="s">
        <v>628</v>
      </c>
      <c r="D35" s="5"/>
    </row>
  </sheetData>
  <pageMargins left="0.7" right="0.7" top="0.75" bottom="0.75" header="0.3" footer="0.3"/>
  <ignoredErrors>
    <ignoredError sqref="B4: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FD8F0-BD06-4E1C-8BF4-7BD884D7A0E1}">
  <dimension ref="A1:K85"/>
  <sheetViews>
    <sheetView topLeftCell="A52" workbookViewId="0">
      <selection activeCell="B1" sqref="B1:C1"/>
    </sheetView>
  </sheetViews>
  <sheetFormatPr baseColWidth="10" defaultColWidth="9.109375" defaultRowHeight="14.4" x14ac:dyDescent="0.3"/>
  <cols>
    <col min="2" max="2" width="9.109375" style="2"/>
    <col min="3" max="3" width="23.6640625" customWidth="1"/>
    <col min="4" max="4" width="10.6640625" style="2" customWidth="1"/>
    <col min="5" max="5" width="38.6640625" customWidth="1"/>
    <col min="6" max="6" width="14" style="5" customWidth="1"/>
    <col min="7" max="7" width="27" customWidth="1"/>
    <col min="9" max="9" width="26.88671875" customWidth="1"/>
    <col min="10" max="10" width="25.109375" bestFit="1" customWidth="1"/>
    <col min="11" max="11" width="12.6640625" customWidth="1"/>
  </cols>
  <sheetData>
    <row r="1" spans="1:11" x14ac:dyDescent="0.3">
      <c r="A1" t="s">
        <v>33</v>
      </c>
      <c r="B1" s="2" t="s">
        <v>34</v>
      </c>
      <c r="C1" t="s">
        <v>35</v>
      </c>
      <c r="D1" s="2" t="s">
        <v>36</v>
      </c>
      <c r="E1" t="s">
        <v>38</v>
      </c>
      <c r="F1" s="4" t="s">
        <v>37</v>
      </c>
      <c r="G1" t="s">
        <v>40</v>
      </c>
      <c r="H1" t="s">
        <v>64</v>
      </c>
      <c r="I1" t="s">
        <v>39</v>
      </c>
    </row>
    <row r="2" spans="1:11" x14ac:dyDescent="0.3">
      <c r="A2" t="s">
        <v>65</v>
      </c>
      <c r="B2" s="2">
        <v>3420</v>
      </c>
      <c r="C2" t="s">
        <v>29</v>
      </c>
      <c r="D2" s="3">
        <v>45736</v>
      </c>
      <c r="E2" t="s">
        <v>66</v>
      </c>
      <c r="F2" s="5">
        <v>-293900.64</v>
      </c>
      <c r="G2" t="s">
        <v>28</v>
      </c>
      <c r="I2" t="s">
        <v>29</v>
      </c>
      <c r="J2" s="6" t="s">
        <v>228</v>
      </c>
      <c r="K2" s="20" t="s">
        <v>67</v>
      </c>
    </row>
    <row r="3" spans="1:11" x14ac:dyDescent="0.3">
      <c r="A3" t="s">
        <v>68</v>
      </c>
      <c r="B3" s="2">
        <v>3900</v>
      </c>
      <c r="C3" t="s">
        <v>19</v>
      </c>
      <c r="D3" s="3">
        <v>45688</v>
      </c>
      <c r="E3" t="s">
        <v>229</v>
      </c>
      <c r="F3" s="5">
        <v>-25000</v>
      </c>
      <c r="G3" t="s">
        <v>18</v>
      </c>
      <c r="I3" t="s">
        <v>16</v>
      </c>
      <c r="J3" s="1" t="s">
        <v>3</v>
      </c>
      <c r="K3" s="5">
        <v>1556.75</v>
      </c>
    </row>
    <row r="4" spans="1:11" x14ac:dyDescent="0.3">
      <c r="A4" t="s">
        <v>69</v>
      </c>
      <c r="B4" s="2">
        <v>3900</v>
      </c>
      <c r="C4" t="s">
        <v>19</v>
      </c>
      <c r="D4" s="3">
        <v>45699</v>
      </c>
      <c r="E4" t="s">
        <v>70</v>
      </c>
      <c r="F4" s="5">
        <v>-2190</v>
      </c>
      <c r="G4" t="s">
        <v>18</v>
      </c>
      <c r="I4" t="s">
        <v>16</v>
      </c>
      <c r="J4" s="1" t="s">
        <v>18</v>
      </c>
      <c r="K4" s="5">
        <v>-52190</v>
      </c>
    </row>
    <row r="5" spans="1:11" x14ac:dyDescent="0.3">
      <c r="A5" t="s">
        <v>71</v>
      </c>
      <c r="B5" s="2">
        <v>3940</v>
      </c>
      <c r="C5" t="s">
        <v>30</v>
      </c>
      <c r="D5" s="3">
        <v>45681</v>
      </c>
      <c r="E5" t="s">
        <v>72</v>
      </c>
      <c r="F5" s="5">
        <v>-21000</v>
      </c>
      <c r="G5" t="s">
        <v>31</v>
      </c>
      <c r="I5" t="s">
        <v>16</v>
      </c>
      <c r="J5" s="1" t="s">
        <v>7</v>
      </c>
      <c r="K5" s="5">
        <v>861</v>
      </c>
    </row>
    <row r="6" spans="1:11" x14ac:dyDescent="0.3">
      <c r="A6" t="s">
        <v>73</v>
      </c>
      <c r="B6" s="2">
        <v>3940</v>
      </c>
      <c r="C6" t="s">
        <v>30</v>
      </c>
      <c r="D6" s="3">
        <v>45681</v>
      </c>
      <c r="E6" t="s">
        <v>74</v>
      </c>
      <c r="F6" s="5">
        <v>-5600</v>
      </c>
      <c r="G6" t="s">
        <v>31</v>
      </c>
      <c r="I6" t="s">
        <v>16</v>
      </c>
      <c r="J6" s="1" t="s">
        <v>27</v>
      </c>
      <c r="K6" s="5">
        <v>1598</v>
      </c>
    </row>
    <row r="7" spans="1:11" x14ac:dyDescent="0.3">
      <c r="A7" t="s">
        <v>75</v>
      </c>
      <c r="B7" s="2">
        <v>3940</v>
      </c>
      <c r="C7" t="s">
        <v>30</v>
      </c>
      <c r="D7" s="3">
        <v>45681</v>
      </c>
      <c r="E7" t="s">
        <v>76</v>
      </c>
      <c r="F7" s="5">
        <v>-9800</v>
      </c>
      <c r="G7" t="s">
        <v>31</v>
      </c>
      <c r="I7" t="s">
        <v>16</v>
      </c>
      <c r="J7" s="1" t="s">
        <v>31</v>
      </c>
      <c r="K7" s="5">
        <v>-61600</v>
      </c>
    </row>
    <row r="8" spans="1:11" x14ac:dyDescent="0.3">
      <c r="A8" t="s">
        <v>77</v>
      </c>
      <c r="B8" s="2">
        <v>3940</v>
      </c>
      <c r="C8" t="s">
        <v>30</v>
      </c>
      <c r="D8" s="3">
        <v>45681</v>
      </c>
      <c r="E8" t="s">
        <v>78</v>
      </c>
      <c r="F8" s="5">
        <v>-4200</v>
      </c>
      <c r="G8" t="s">
        <v>31</v>
      </c>
      <c r="I8" t="s">
        <v>16</v>
      </c>
      <c r="J8" s="1" t="s">
        <v>13</v>
      </c>
      <c r="K8" s="5">
        <v>9734.25</v>
      </c>
    </row>
    <row r="9" spans="1:11" x14ac:dyDescent="0.3">
      <c r="A9" t="s">
        <v>79</v>
      </c>
      <c r="B9" s="2">
        <v>3940</v>
      </c>
      <c r="C9" t="s">
        <v>30</v>
      </c>
      <c r="D9" s="3">
        <v>45681</v>
      </c>
      <c r="E9" t="s">
        <v>80</v>
      </c>
      <c r="F9" s="5">
        <v>-4200</v>
      </c>
      <c r="G9" t="s">
        <v>31</v>
      </c>
      <c r="I9" t="s">
        <v>16</v>
      </c>
      <c r="J9" s="1" t="s">
        <v>20</v>
      </c>
      <c r="K9" s="5">
        <v>4510</v>
      </c>
    </row>
    <row r="10" spans="1:11" x14ac:dyDescent="0.3">
      <c r="A10" t="s">
        <v>81</v>
      </c>
      <c r="B10" s="2">
        <v>3940</v>
      </c>
      <c r="C10" t="s">
        <v>30</v>
      </c>
      <c r="D10" s="3">
        <v>45681</v>
      </c>
      <c r="E10" t="s">
        <v>82</v>
      </c>
      <c r="F10" s="5">
        <v>-4200</v>
      </c>
      <c r="G10" t="s">
        <v>31</v>
      </c>
      <c r="I10" t="s">
        <v>16</v>
      </c>
      <c r="J10" s="1" t="s">
        <v>1</v>
      </c>
      <c r="K10" s="5">
        <v>4587</v>
      </c>
    </row>
    <row r="11" spans="1:11" x14ac:dyDescent="0.3">
      <c r="A11" t="s">
        <v>83</v>
      </c>
      <c r="B11" s="2">
        <v>3940</v>
      </c>
      <c r="C11" t="s">
        <v>30</v>
      </c>
      <c r="D11" s="3">
        <v>45681</v>
      </c>
      <c r="E11" t="s">
        <v>84</v>
      </c>
      <c r="F11" s="5">
        <v>-1400</v>
      </c>
      <c r="G11" t="s">
        <v>31</v>
      </c>
      <c r="I11" t="s">
        <v>16</v>
      </c>
      <c r="J11" s="1" t="s">
        <v>9</v>
      </c>
      <c r="K11" s="5">
        <v>-3000</v>
      </c>
    </row>
    <row r="12" spans="1:11" x14ac:dyDescent="0.3">
      <c r="A12" t="s">
        <v>85</v>
      </c>
      <c r="B12" s="2">
        <v>3940</v>
      </c>
      <c r="C12" t="s">
        <v>30</v>
      </c>
      <c r="D12" s="3">
        <v>45681</v>
      </c>
      <c r="E12" t="s">
        <v>86</v>
      </c>
      <c r="F12" s="5">
        <v>1000</v>
      </c>
      <c r="G12" t="s">
        <v>31</v>
      </c>
      <c r="I12" t="s">
        <v>16</v>
      </c>
      <c r="J12" s="1" t="s">
        <v>62</v>
      </c>
      <c r="K12" s="5">
        <v>109908</v>
      </c>
    </row>
    <row r="13" spans="1:11" x14ac:dyDescent="0.3">
      <c r="A13" t="s">
        <v>87</v>
      </c>
      <c r="B13" s="2">
        <v>3940</v>
      </c>
      <c r="C13" t="s">
        <v>30</v>
      </c>
      <c r="D13" s="3">
        <v>45681</v>
      </c>
      <c r="E13" t="s">
        <v>88</v>
      </c>
      <c r="F13" s="5">
        <v>-2800</v>
      </c>
      <c r="G13" t="s">
        <v>31</v>
      </c>
      <c r="I13" t="s">
        <v>16</v>
      </c>
      <c r="J13" s="1" t="s">
        <v>28</v>
      </c>
      <c r="K13" s="5">
        <v>-293900.64</v>
      </c>
    </row>
    <row r="14" spans="1:11" x14ac:dyDescent="0.3">
      <c r="A14" t="s">
        <v>89</v>
      </c>
      <c r="B14" s="2">
        <v>3940</v>
      </c>
      <c r="C14" t="s">
        <v>30</v>
      </c>
      <c r="D14" s="3">
        <v>45681</v>
      </c>
      <c r="E14" t="s">
        <v>90</v>
      </c>
      <c r="F14" s="5">
        <v>-2800</v>
      </c>
      <c r="G14" t="s">
        <v>31</v>
      </c>
      <c r="I14" t="s">
        <v>16</v>
      </c>
      <c r="J14" s="1" t="s">
        <v>25</v>
      </c>
      <c r="K14" s="5">
        <v>4370.8500000000004</v>
      </c>
    </row>
    <row r="15" spans="1:11" x14ac:dyDescent="0.3">
      <c r="A15" t="s">
        <v>91</v>
      </c>
      <c r="B15" s="2">
        <v>3940</v>
      </c>
      <c r="C15" t="s">
        <v>30</v>
      </c>
      <c r="D15" s="3">
        <v>45681</v>
      </c>
      <c r="E15" t="s">
        <v>92</v>
      </c>
      <c r="F15" s="5">
        <v>-2800</v>
      </c>
      <c r="G15" t="s">
        <v>31</v>
      </c>
      <c r="I15" t="s">
        <v>16</v>
      </c>
      <c r="J15" s="1" t="s">
        <v>15</v>
      </c>
      <c r="K15" s="5">
        <v>4922</v>
      </c>
    </row>
    <row r="16" spans="1:11" x14ac:dyDescent="0.3">
      <c r="A16" t="s">
        <v>93</v>
      </c>
      <c r="B16" s="2">
        <v>3940</v>
      </c>
      <c r="C16" t="s">
        <v>30</v>
      </c>
      <c r="D16" s="3">
        <v>45681</v>
      </c>
      <c r="E16" t="s">
        <v>94</v>
      </c>
      <c r="F16" s="5">
        <v>-2800</v>
      </c>
      <c r="G16" t="s">
        <v>31</v>
      </c>
      <c r="I16" t="s">
        <v>16</v>
      </c>
      <c r="J16" s="1" t="s">
        <v>17</v>
      </c>
      <c r="K16" s="5">
        <v>173894.25</v>
      </c>
    </row>
    <row r="17" spans="1:11" x14ac:dyDescent="0.3">
      <c r="A17" t="s">
        <v>95</v>
      </c>
      <c r="B17" s="2">
        <v>3940</v>
      </c>
      <c r="C17" t="s">
        <v>30</v>
      </c>
      <c r="D17" s="3">
        <v>45681</v>
      </c>
      <c r="E17" t="s">
        <v>96</v>
      </c>
      <c r="F17" s="5">
        <v>-1000</v>
      </c>
      <c r="G17" t="s">
        <v>31</v>
      </c>
      <c r="I17" t="s">
        <v>16</v>
      </c>
      <c r="J17" s="1" t="s">
        <v>41</v>
      </c>
      <c r="K17" s="5">
        <v>-94748.540000000037</v>
      </c>
    </row>
    <row r="18" spans="1:11" x14ac:dyDescent="0.3">
      <c r="A18" t="s">
        <v>97</v>
      </c>
      <c r="B18" s="2">
        <v>3942</v>
      </c>
      <c r="C18" t="s">
        <v>11</v>
      </c>
      <c r="D18" s="3">
        <v>45677</v>
      </c>
      <c r="E18" t="s">
        <v>227</v>
      </c>
      <c r="F18" s="5">
        <v>-3000</v>
      </c>
      <c r="G18" t="s">
        <v>9</v>
      </c>
      <c r="I18" t="s">
        <v>10</v>
      </c>
    </row>
    <row r="19" spans="1:11" x14ac:dyDescent="0.3">
      <c r="A19" t="s">
        <v>98</v>
      </c>
      <c r="B19" s="2">
        <v>3943</v>
      </c>
      <c r="C19" t="s">
        <v>23</v>
      </c>
      <c r="D19" s="3">
        <v>45755</v>
      </c>
      <c r="E19" t="s">
        <v>99</v>
      </c>
      <c r="F19" s="5">
        <v>-25000</v>
      </c>
      <c r="G19" t="s">
        <v>18</v>
      </c>
      <c r="I19" t="s">
        <v>16</v>
      </c>
    </row>
    <row r="20" spans="1:11" x14ac:dyDescent="0.3">
      <c r="A20" t="s">
        <v>100</v>
      </c>
      <c r="B20" s="2">
        <v>5990</v>
      </c>
      <c r="C20" t="s">
        <v>101</v>
      </c>
      <c r="D20" s="3">
        <v>45726</v>
      </c>
      <c r="E20" t="s">
        <v>102</v>
      </c>
      <c r="F20" s="5">
        <v>8062.5</v>
      </c>
      <c r="G20" t="s">
        <v>13</v>
      </c>
      <c r="I20" t="s">
        <v>4</v>
      </c>
    </row>
    <row r="21" spans="1:11" x14ac:dyDescent="0.3">
      <c r="A21" t="s">
        <v>103</v>
      </c>
      <c r="B21" s="2">
        <v>6420</v>
      </c>
      <c r="C21" t="s">
        <v>5</v>
      </c>
      <c r="D21" s="3">
        <v>45730</v>
      </c>
      <c r="E21" t="s">
        <v>104</v>
      </c>
      <c r="F21" s="5">
        <v>455</v>
      </c>
      <c r="G21" t="s">
        <v>3</v>
      </c>
      <c r="I21" t="s">
        <v>8</v>
      </c>
    </row>
    <row r="22" spans="1:11" x14ac:dyDescent="0.3">
      <c r="A22" t="s">
        <v>105</v>
      </c>
      <c r="B22" s="2">
        <v>6420</v>
      </c>
      <c r="C22" t="s">
        <v>5</v>
      </c>
      <c r="D22" s="3">
        <v>45733</v>
      </c>
      <c r="E22" t="s">
        <v>106</v>
      </c>
      <c r="F22" s="5">
        <v>492.5</v>
      </c>
      <c r="G22" t="s">
        <v>3</v>
      </c>
      <c r="I22" t="s">
        <v>8</v>
      </c>
    </row>
    <row r="23" spans="1:11" x14ac:dyDescent="0.3">
      <c r="A23" t="s">
        <v>107</v>
      </c>
      <c r="B23" s="2">
        <v>6420</v>
      </c>
      <c r="C23" t="s">
        <v>5</v>
      </c>
      <c r="D23" s="3">
        <v>45777</v>
      </c>
      <c r="E23" t="s">
        <v>108</v>
      </c>
      <c r="F23" s="5">
        <v>492.5</v>
      </c>
      <c r="G23" t="s">
        <v>3</v>
      </c>
      <c r="I23" t="s">
        <v>8</v>
      </c>
    </row>
    <row r="24" spans="1:11" x14ac:dyDescent="0.3">
      <c r="A24" t="s">
        <v>109</v>
      </c>
      <c r="B24" s="2">
        <v>6780</v>
      </c>
      <c r="C24" t="s">
        <v>12</v>
      </c>
      <c r="D24" s="3">
        <v>45727</v>
      </c>
      <c r="E24" t="s">
        <v>110</v>
      </c>
      <c r="F24" s="5">
        <v>3567</v>
      </c>
      <c r="G24" t="s">
        <v>17</v>
      </c>
      <c r="I24" t="s">
        <v>4</v>
      </c>
    </row>
    <row r="25" spans="1:11" x14ac:dyDescent="0.3">
      <c r="A25" t="s">
        <v>111</v>
      </c>
      <c r="B25" s="2">
        <v>6780</v>
      </c>
      <c r="C25" t="s">
        <v>12</v>
      </c>
      <c r="D25" s="3">
        <v>45744</v>
      </c>
      <c r="E25" t="s">
        <v>112</v>
      </c>
      <c r="F25" s="5">
        <v>1671.75</v>
      </c>
      <c r="G25" t="s">
        <v>13</v>
      </c>
      <c r="I25" t="s">
        <v>4</v>
      </c>
    </row>
    <row r="26" spans="1:11" x14ac:dyDescent="0.3">
      <c r="A26" t="s">
        <v>113</v>
      </c>
      <c r="B26" s="2">
        <v>6790</v>
      </c>
      <c r="C26" t="s">
        <v>114</v>
      </c>
      <c r="D26" s="3">
        <v>45665</v>
      </c>
      <c r="E26" t="s">
        <v>115</v>
      </c>
      <c r="F26" s="5">
        <v>5000</v>
      </c>
      <c r="G26" t="s">
        <v>17</v>
      </c>
      <c r="I26" t="s">
        <v>2</v>
      </c>
    </row>
    <row r="27" spans="1:11" x14ac:dyDescent="0.3">
      <c r="A27" t="s">
        <v>116</v>
      </c>
      <c r="B27" s="2">
        <v>6860</v>
      </c>
      <c r="C27" t="s">
        <v>0</v>
      </c>
      <c r="D27" s="3">
        <v>45710</v>
      </c>
      <c r="E27" t="s">
        <v>117</v>
      </c>
      <c r="F27" s="5">
        <v>3870</v>
      </c>
      <c r="G27" t="s">
        <v>62</v>
      </c>
      <c r="I27" t="s">
        <v>2</v>
      </c>
    </row>
    <row r="28" spans="1:11" x14ac:dyDescent="0.3">
      <c r="A28" t="s">
        <v>118</v>
      </c>
      <c r="B28" s="2">
        <v>6860</v>
      </c>
      <c r="C28" t="s">
        <v>0</v>
      </c>
      <c r="D28" s="3">
        <v>45743</v>
      </c>
      <c r="E28" t="s">
        <v>119</v>
      </c>
      <c r="F28" s="5">
        <v>500</v>
      </c>
      <c r="G28" t="s">
        <v>15</v>
      </c>
      <c r="I28" t="s">
        <v>4</v>
      </c>
    </row>
    <row r="29" spans="1:11" x14ac:dyDescent="0.3">
      <c r="A29" t="s">
        <v>120</v>
      </c>
      <c r="B29" s="2">
        <v>7100</v>
      </c>
      <c r="C29" t="s">
        <v>21</v>
      </c>
      <c r="D29" s="3">
        <v>45688</v>
      </c>
      <c r="E29" t="s">
        <v>121</v>
      </c>
      <c r="F29" s="5">
        <v>3006</v>
      </c>
      <c r="G29" t="s">
        <v>17</v>
      </c>
      <c r="I29" t="s">
        <v>2</v>
      </c>
    </row>
    <row r="30" spans="1:11" x14ac:dyDescent="0.3">
      <c r="A30" t="s">
        <v>122</v>
      </c>
      <c r="B30" s="2">
        <v>7100</v>
      </c>
      <c r="C30" t="s">
        <v>21</v>
      </c>
      <c r="D30" s="3">
        <v>45689</v>
      </c>
      <c r="E30" t="s">
        <v>123</v>
      </c>
      <c r="F30" s="5">
        <v>297</v>
      </c>
      <c r="G30" t="s">
        <v>17</v>
      </c>
      <c r="I30" t="s">
        <v>2</v>
      </c>
    </row>
    <row r="31" spans="1:11" x14ac:dyDescent="0.3">
      <c r="A31" t="s">
        <v>124</v>
      </c>
      <c r="B31" s="2">
        <v>7100</v>
      </c>
      <c r="C31" t="s">
        <v>21</v>
      </c>
      <c r="D31" s="3">
        <v>45708</v>
      </c>
      <c r="E31" t="s">
        <v>125</v>
      </c>
      <c r="F31" s="5">
        <v>3210</v>
      </c>
      <c r="G31" t="s">
        <v>17</v>
      </c>
      <c r="I31" t="s">
        <v>2</v>
      </c>
    </row>
    <row r="32" spans="1:11" x14ac:dyDescent="0.3">
      <c r="A32" t="s">
        <v>126</v>
      </c>
      <c r="B32" s="2">
        <v>7100</v>
      </c>
      <c r="C32" t="s">
        <v>21</v>
      </c>
      <c r="D32" s="3">
        <v>45714</v>
      </c>
      <c r="E32" t="s">
        <v>127</v>
      </c>
      <c r="F32" s="5">
        <v>4422</v>
      </c>
      <c r="G32" t="s">
        <v>15</v>
      </c>
      <c r="I32" t="s">
        <v>2</v>
      </c>
    </row>
    <row r="33" spans="1:9" x14ac:dyDescent="0.3">
      <c r="A33" t="s">
        <v>128</v>
      </c>
      <c r="B33" s="2">
        <v>7100</v>
      </c>
      <c r="C33" t="s">
        <v>21</v>
      </c>
      <c r="D33" s="3">
        <v>45728</v>
      </c>
      <c r="E33" t="s">
        <v>129</v>
      </c>
      <c r="F33" s="5">
        <v>2179.5</v>
      </c>
      <c r="G33" t="s">
        <v>17</v>
      </c>
      <c r="I33" t="s">
        <v>2</v>
      </c>
    </row>
    <row r="34" spans="1:9" x14ac:dyDescent="0.3">
      <c r="A34" t="s">
        <v>130</v>
      </c>
      <c r="B34" s="2">
        <v>7100</v>
      </c>
      <c r="C34" t="s">
        <v>21</v>
      </c>
      <c r="D34" s="3">
        <v>45736</v>
      </c>
      <c r="E34" t="s">
        <v>131</v>
      </c>
      <c r="F34" s="5">
        <v>315</v>
      </c>
      <c r="G34" t="s">
        <v>62</v>
      </c>
      <c r="I34" t="s">
        <v>2</v>
      </c>
    </row>
    <row r="35" spans="1:9" x14ac:dyDescent="0.3">
      <c r="A35" t="s">
        <v>132</v>
      </c>
      <c r="B35" s="2">
        <v>7100</v>
      </c>
      <c r="C35" t="s">
        <v>21</v>
      </c>
      <c r="D35" s="3">
        <v>45774</v>
      </c>
      <c r="E35" t="s">
        <v>133</v>
      </c>
      <c r="F35" s="5">
        <v>266</v>
      </c>
      <c r="G35" t="s">
        <v>1</v>
      </c>
      <c r="I35" t="s">
        <v>2</v>
      </c>
    </row>
    <row r="36" spans="1:9" x14ac:dyDescent="0.3">
      <c r="A36" t="s">
        <v>134</v>
      </c>
      <c r="B36" s="2">
        <v>7140</v>
      </c>
      <c r="C36" t="s">
        <v>14</v>
      </c>
      <c r="D36" s="3">
        <v>45667</v>
      </c>
      <c r="E36" t="s">
        <v>135</v>
      </c>
      <c r="F36" s="5">
        <v>1961</v>
      </c>
      <c r="G36" t="s">
        <v>17</v>
      </c>
      <c r="I36" t="s">
        <v>2</v>
      </c>
    </row>
    <row r="37" spans="1:9" x14ac:dyDescent="0.3">
      <c r="A37" t="s">
        <v>120</v>
      </c>
      <c r="B37" s="2">
        <v>7140</v>
      </c>
      <c r="C37" t="s">
        <v>14</v>
      </c>
      <c r="D37" s="3">
        <v>45688</v>
      </c>
      <c r="E37" t="s">
        <v>136</v>
      </c>
      <c r="F37" s="5">
        <v>278.35000000000002</v>
      </c>
      <c r="G37" t="s">
        <v>17</v>
      </c>
      <c r="I37" t="s">
        <v>2</v>
      </c>
    </row>
    <row r="38" spans="1:9" x14ac:dyDescent="0.3">
      <c r="A38" t="s">
        <v>137</v>
      </c>
      <c r="B38" s="2">
        <v>7140</v>
      </c>
      <c r="C38" t="s">
        <v>14</v>
      </c>
      <c r="D38" s="3">
        <v>45688</v>
      </c>
      <c r="E38" t="s">
        <v>138</v>
      </c>
      <c r="F38" s="5">
        <v>2303</v>
      </c>
      <c r="G38" t="s">
        <v>17</v>
      </c>
      <c r="I38" t="s">
        <v>2</v>
      </c>
    </row>
    <row r="39" spans="1:9" x14ac:dyDescent="0.3">
      <c r="A39" t="s">
        <v>139</v>
      </c>
      <c r="B39" s="2">
        <v>7140</v>
      </c>
      <c r="C39" t="s">
        <v>14</v>
      </c>
      <c r="D39" s="3">
        <v>45688</v>
      </c>
      <c r="E39" t="s">
        <v>140</v>
      </c>
      <c r="F39" s="5">
        <v>1319</v>
      </c>
      <c r="G39" t="s">
        <v>17</v>
      </c>
      <c r="I39" t="s">
        <v>2</v>
      </c>
    </row>
    <row r="40" spans="1:9" x14ac:dyDescent="0.3">
      <c r="A40" t="s">
        <v>141</v>
      </c>
      <c r="B40" s="2">
        <v>7140</v>
      </c>
      <c r="C40" t="s">
        <v>14</v>
      </c>
      <c r="D40" s="3">
        <v>45688</v>
      </c>
      <c r="E40" t="s">
        <v>142</v>
      </c>
      <c r="F40" s="5">
        <v>169</v>
      </c>
      <c r="G40" t="s">
        <v>17</v>
      </c>
      <c r="I40" t="s">
        <v>2</v>
      </c>
    </row>
    <row r="41" spans="1:9" x14ac:dyDescent="0.3">
      <c r="A41" t="s">
        <v>122</v>
      </c>
      <c r="B41" s="2">
        <v>7140</v>
      </c>
      <c r="C41" t="s">
        <v>14</v>
      </c>
      <c r="D41" s="3">
        <v>45689</v>
      </c>
      <c r="E41" t="s">
        <v>143</v>
      </c>
      <c r="F41" s="5">
        <v>772</v>
      </c>
      <c r="G41" t="s">
        <v>17</v>
      </c>
      <c r="I41" t="s">
        <v>2</v>
      </c>
    </row>
    <row r="42" spans="1:9" x14ac:dyDescent="0.3">
      <c r="A42" t="s">
        <v>144</v>
      </c>
      <c r="B42" s="2">
        <v>7140</v>
      </c>
      <c r="C42" t="s">
        <v>14</v>
      </c>
      <c r="D42" s="3">
        <v>45689</v>
      </c>
      <c r="E42" t="s">
        <v>145</v>
      </c>
      <c r="F42" s="5">
        <v>654</v>
      </c>
      <c r="G42" t="s">
        <v>17</v>
      </c>
      <c r="I42" t="s">
        <v>2</v>
      </c>
    </row>
    <row r="43" spans="1:9" x14ac:dyDescent="0.3">
      <c r="A43" t="s">
        <v>146</v>
      </c>
      <c r="B43" s="2">
        <v>7140</v>
      </c>
      <c r="C43" t="s">
        <v>14</v>
      </c>
      <c r="D43" s="3">
        <v>45689</v>
      </c>
      <c r="E43" t="s">
        <v>147</v>
      </c>
      <c r="F43" s="5">
        <v>566</v>
      </c>
      <c r="G43" t="s">
        <v>17</v>
      </c>
      <c r="I43" t="s">
        <v>2</v>
      </c>
    </row>
    <row r="44" spans="1:9" x14ac:dyDescent="0.3">
      <c r="A44" t="s">
        <v>148</v>
      </c>
      <c r="B44" s="2">
        <v>7140</v>
      </c>
      <c r="C44" t="s">
        <v>14</v>
      </c>
      <c r="D44" s="3">
        <v>45690</v>
      </c>
      <c r="E44" t="s">
        <v>149</v>
      </c>
      <c r="F44" s="5">
        <v>3454</v>
      </c>
      <c r="G44" t="s">
        <v>17</v>
      </c>
      <c r="I44" t="s">
        <v>2</v>
      </c>
    </row>
    <row r="45" spans="1:9" x14ac:dyDescent="0.3">
      <c r="A45" t="s">
        <v>150</v>
      </c>
      <c r="B45" s="2">
        <v>7140</v>
      </c>
      <c r="C45" t="s">
        <v>14</v>
      </c>
      <c r="D45" s="3">
        <v>45690</v>
      </c>
      <c r="E45" t="s">
        <v>151</v>
      </c>
      <c r="F45" s="5">
        <v>1042</v>
      </c>
      <c r="G45" t="s">
        <v>17</v>
      </c>
      <c r="I45" t="s">
        <v>2</v>
      </c>
    </row>
    <row r="46" spans="1:9" x14ac:dyDescent="0.3">
      <c r="A46" t="s">
        <v>152</v>
      </c>
      <c r="B46" s="2">
        <v>7140</v>
      </c>
      <c r="C46" t="s">
        <v>14</v>
      </c>
      <c r="D46" s="3">
        <v>45691</v>
      </c>
      <c r="E46" t="s">
        <v>153</v>
      </c>
      <c r="F46" s="5">
        <v>2174</v>
      </c>
      <c r="G46" t="s">
        <v>17</v>
      </c>
      <c r="I46" t="s">
        <v>2</v>
      </c>
    </row>
    <row r="47" spans="1:9" x14ac:dyDescent="0.3">
      <c r="A47" t="s">
        <v>154</v>
      </c>
      <c r="B47" s="2">
        <v>7140</v>
      </c>
      <c r="C47" t="s">
        <v>14</v>
      </c>
      <c r="D47" s="3">
        <v>45691</v>
      </c>
      <c r="E47" t="s">
        <v>155</v>
      </c>
      <c r="F47" s="5">
        <v>244</v>
      </c>
      <c r="G47" t="s">
        <v>17</v>
      </c>
      <c r="I47" t="s">
        <v>2</v>
      </c>
    </row>
    <row r="48" spans="1:9" x14ac:dyDescent="0.3">
      <c r="A48" t="s">
        <v>156</v>
      </c>
      <c r="B48" s="2">
        <v>7140</v>
      </c>
      <c r="C48" t="s">
        <v>14</v>
      </c>
      <c r="D48" s="3">
        <v>45698</v>
      </c>
      <c r="E48" t="s">
        <v>157</v>
      </c>
      <c r="F48" s="5">
        <v>114635</v>
      </c>
      <c r="G48" t="s">
        <v>17</v>
      </c>
      <c r="I48" t="s">
        <v>2</v>
      </c>
    </row>
    <row r="49" spans="1:9" x14ac:dyDescent="0.3">
      <c r="A49" t="s">
        <v>158</v>
      </c>
      <c r="B49" s="2">
        <v>7140</v>
      </c>
      <c r="C49" t="s">
        <v>14</v>
      </c>
      <c r="D49" s="3">
        <v>45699</v>
      </c>
      <c r="E49" t="s">
        <v>159</v>
      </c>
      <c r="F49" s="5">
        <v>566</v>
      </c>
      <c r="G49" t="s">
        <v>17</v>
      </c>
      <c r="I49" t="s">
        <v>2</v>
      </c>
    </row>
    <row r="50" spans="1:9" x14ac:dyDescent="0.3">
      <c r="A50" t="s">
        <v>160</v>
      </c>
      <c r="B50" s="2">
        <v>7140</v>
      </c>
      <c r="C50" t="s">
        <v>14</v>
      </c>
      <c r="D50" s="3">
        <v>45699</v>
      </c>
      <c r="E50" t="s">
        <v>161</v>
      </c>
      <c r="F50" s="5">
        <v>869</v>
      </c>
      <c r="G50" t="s">
        <v>17</v>
      </c>
      <c r="I50" t="s">
        <v>2</v>
      </c>
    </row>
    <row r="51" spans="1:9" x14ac:dyDescent="0.3">
      <c r="A51" t="s">
        <v>162</v>
      </c>
      <c r="B51" s="2">
        <v>7140</v>
      </c>
      <c r="C51" t="s">
        <v>14</v>
      </c>
      <c r="D51" s="3">
        <v>45699</v>
      </c>
      <c r="E51" t="s">
        <v>163</v>
      </c>
      <c r="F51" s="5">
        <v>4298</v>
      </c>
      <c r="G51" t="s">
        <v>17</v>
      </c>
      <c r="I51" t="s">
        <v>2</v>
      </c>
    </row>
    <row r="52" spans="1:9" x14ac:dyDescent="0.3">
      <c r="A52" t="s">
        <v>164</v>
      </c>
      <c r="B52" s="2">
        <v>7140</v>
      </c>
      <c r="C52" t="s">
        <v>14</v>
      </c>
      <c r="D52" s="3">
        <v>45708</v>
      </c>
      <c r="E52" t="s">
        <v>165</v>
      </c>
      <c r="F52" s="5">
        <v>3878</v>
      </c>
      <c r="G52" t="s">
        <v>62</v>
      </c>
      <c r="I52" t="s">
        <v>2</v>
      </c>
    </row>
    <row r="53" spans="1:9" x14ac:dyDescent="0.3">
      <c r="A53" t="s">
        <v>166</v>
      </c>
      <c r="B53" s="2">
        <v>7140</v>
      </c>
      <c r="C53" t="s">
        <v>14</v>
      </c>
      <c r="D53" s="3">
        <v>45708</v>
      </c>
      <c r="E53" t="s">
        <v>167</v>
      </c>
      <c r="F53" s="5">
        <v>4128</v>
      </c>
      <c r="G53" t="s">
        <v>62</v>
      </c>
      <c r="I53" t="s">
        <v>2</v>
      </c>
    </row>
    <row r="54" spans="1:9" x14ac:dyDescent="0.3">
      <c r="A54" t="s">
        <v>168</v>
      </c>
      <c r="B54" s="2">
        <v>7140</v>
      </c>
      <c r="C54" t="s">
        <v>14</v>
      </c>
      <c r="D54" s="3">
        <v>45709</v>
      </c>
      <c r="E54" t="s">
        <v>169</v>
      </c>
      <c r="F54" s="5">
        <v>5940</v>
      </c>
      <c r="G54" t="s">
        <v>62</v>
      </c>
      <c r="I54" t="s">
        <v>2</v>
      </c>
    </row>
    <row r="55" spans="1:9" x14ac:dyDescent="0.3">
      <c r="A55" t="s">
        <v>170</v>
      </c>
      <c r="B55" s="2">
        <v>7140</v>
      </c>
      <c r="C55" t="s">
        <v>14</v>
      </c>
      <c r="D55" s="3">
        <v>45709</v>
      </c>
      <c r="E55" t="s">
        <v>171</v>
      </c>
      <c r="F55" s="5">
        <v>583</v>
      </c>
      <c r="G55" t="s">
        <v>17</v>
      </c>
      <c r="I55" t="s">
        <v>2</v>
      </c>
    </row>
    <row r="56" spans="1:9" x14ac:dyDescent="0.3">
      <c r="A56" t="s">
        <v>172</v>
      </c>
      <c r="B56" s="2">
        <v>7140</v>
      </c>
      <c r="C56" t="s">
        <v>14</v>
      </c>
      <c r="D56" s="3">
        <v>45712</v>
      </c>
      <c r="E56" t="s">
        <v>173</v>
      </c>
      <c r="F56" s="5">
        <v>2970</v>
      </c>
      <c r="G56" t="s">
        <v>62</v>
      </c>
      <c r="I56" t="s">
        <v>2</v>
      </c>
    </row>
    <row r="57" spans="1:9" x14ac:dyDescent="0.3">
      <c r="A57" t="s">
        <v>174</v>
      </c>
      <c r="B57" s="2">
        <v>7140</v>
      </c>
      <c r="C57" t="s">
        <v>14</v>
      </c>
      <c r="D57" s="3">
        <v>45712</v>
      </c>
      <c r="E57" t="s">
        <v>175</v>
      </c>
      <c r="F57" s="5">
        <v>3428</v>
      </c>
      <c r="G57" t="s">
        <v>62</v>
      </c>
      <c r="I57" t="s">
        <v>2</v>
      </c>
    </row>
    <row r="58" spans="1:9" x14ac:dyDescent="0.3">
      <c r="A58" t="s">
        <v>176</v>
      </c>
      <c r="B58" s="2">
        <v>7140</v>
      </c>
      <c r="C58" t="s">
        <v>14</v>
      </c>
      <c r="D58" s="3">
        <v>45719</v>
      </c>
      <c r="E58" t="s">
        <v>177</v>
      </c>
      <c r="F58" s="5">
        <v>566</v>
      </c>
      <c r="G58" t="s">
        <v>17</v>
      </c>
      <c r="I58" t="s">
        <v>2</v>
      </c>
    </row>
    <row r="59" spans="1:9" x14ac:dyDescent="0.3">
      <c r="A59" t="s">
        <v>178</v>
      </c>
      <c r="B59" s="2">
        <v>7140</v>
      </c>
      <c r="C59" t="s">
        <v>14</v>
      </c>
      <c r="D59" s="3">
        <v>45728</v>
      </c>
      <c r="E59" t="s">
        <v>179</v>
      </c>
      <c r="F59" s="5">
        <v>3100.4</v>
      </c>
      <c r="G59" t="s">
        <v>17</v>
      </c>
      <c r="I59" t="s">
        <v>2</v>
      </c>
    </row>
    <row r="60" spans="1:9" x14ac:dyDescent="0.3">
      <c r="A60" t="s">
        <v>180</v>
      </c>
      <c r="B60" s="2">
        <v>7140</v>
      </c>
      <c r="C60" t="s">
        <v>14</v>
      </c>
      <c r="D60" s="3">
        <v>45729</v>
      </c>
      <c r="E60" t="s">
        <v>181</v>
      </c>
      <c r="F60" s="5">
        <v>381</v>
      </c>
      <c r="G60" t="s">
        <v>62</v>
      </c>
      <c r="I60" t="s">
        <v>2</v>
      </c>
    </row>
    <row r="61" spans="1:9" x14ac:dyDescent="0.3">
      <c r="A61" t="s">
        <v>130</v>
      </c>
      <c r="B61" s="2">
        <v>7140</v>
      </c>
      <c r="C61" t="s">
        <v>14</v>
      </c>
      <c r="D61" s="3">
        <v>45736</v>
      </c>
      <c r="E61" t="s">
        <v>182</v>
      </c>
      <c r="F61" s="5">
        <v>258</v>
      </c>
      <c r="G61" t="s">
        <v>62</v>
      </c>
      <c r="I61" t="s">
        <v>2</v>
      </c>
    </row>
    <row r="62" spans="1:9" x14ac:dyDescent="0.3">
      <c r="A62" t="s">
        <v>132</v>
      </c>
      <c r="B62" s="2">
        <v>7140</v>
      </c>
      <c r="C62" t="s">
        <v>14</v>
      </c>
      <c r="D62" s="3">
        <v>45774</v>
      </c>
      <c r="E62" t="s">
        <v>183</v>
      </c>
      <c r="F62" s="5">
        <v>4321</v>
      </c>
      <c r="G62" t="s">
        <v>1</v>
      </c>
      <c r="I62" t="s">
        <v>2</v>
      </c>
    </row>
    <row r="63" spans="1:9" x14ac:dyDescent="0.3">
      <c r="A63" t="s">
        <v>184</v>
      </c>
      <c r="B63" s="2">
        <v>7320</v>
      </c>
      <c r="C63" t="s">
        <v>22</v>
      </c>
      <c r="D63" s="3">
        <v>45777</v>
      </c>
      <c r="E63" t="s">
        <v>185</v>
      </c>
      <c r="F63" s="5">
        <v>4370.8500000000004</v>
      </c>
      <c r="G63" t="s">
        <v>25</v>
      </c>
      <c r="I63" t="s">
        <v>186</v>
      </c>
    </row>
    <row r="64" spans="1:9" x14ac:dyDescent="0.3">
      <c r="A64" t="s">
        <v>187</v>
      </c>
      <c r="B64" s="2">
        <v>7430</v>
      </c>
      <c r="C64" t="s">
        <v>26</v>
      </c>
      <c r="D64" s="3">
        <v>45726</v>
      </c>
      <c r="E64" t="s">
        <v>188</v>
      </c>
      <c r="F64" s="5">
        <v>326</v>
      </c>
      <c r="G64" t="s">
        <v>17</v>
      </c>
      <c r="I64" t="s">
        <v>2</v>
      </c>
    </row>
    <row r="65" spans="1:9" x14ac:dyDescent="0.3">
      <c r="A65" t="s">
        <v>189</v>
      </c>
      <c r="B65" s="2">
        <v>7700</v>
      </c>
      <c r="C65" t="s">
        <v>24</v>
      </c>
      <c r="D65" s="3">
        <v>45691</v>
      </c>
      <c r="E65" t="s">
        <v>190</v>
      </c>
      <c r="F65" s="5">
        <v>598</v>
      </c>
      <c r="G65" t="s">
        <v>27</v>
      </c>
      <c r="I65" t="s">
        <v>2</v>
      </c>
    </row>
    <row r="66" spans="1:9" x14ac:dyDescent="0.3">
      <c r="A66" t="s">
        <v>191</v>
      </c>
      <c r="B66" s="2">
        <v>7700</v>
      </c>
      <c r="C66" t="s">
        <v>24</v>
      </c>
      <c r="D66" s="3">
        <v>45691</v>
      </c>
      <c r="E66" t="s">
        <v>192</v>
      </c>
      <c r="F66" s="5">
        <v>1000</v>
      </c>
      <c r="G66" t="s">
        <v>27</v>
      </c>
      <c r="I66" t="s">
        <v>2</v>
      </c>
    </row>
    <row r="67" spans="1:9" x14ac:dyDescent="0.3">
      <c r="A67" t="s">
        <v>193</v>
      </c>
      <c r="B67" s="2">
        <v>7700</v>
      </c>
      <c r="C67" t="s">
        <v>24</v>
      </c>
      <c r="D67" s="3">
        <v>45691</v>
      </c>
      <c r="E67" t="s">
        <v>194</v>
      </c>
      <c r="F67" s="5">
        <v>5000</v>
      </c>
      <c r="G67" t="s">
        <v>17</v>
      </c>
      <c r="I67" t="s">
        <v>2</v>
      </c>
    </row>
    <row r="68" spans="1:9" x14ac:dyDescent="0.3">
      <c r="A68" t="s">
        <v>195</v>
      </c>
      <c r="B68" s="2">
        <v>7700</v>
      </c>
      <c r="C68" t="s">
        <v>24</v>
      </c>
      <c r="D68" s="3">
        <v>45693</v>
      </c>
      <c r="E68" t="s">
        <v>196</v>
      </c>
      <c r="F68" s="5">
        <v>4455</v>
      </c>
      <c r="G68" t="s">
        <v>17</v>
      </c>
      <c r="I68" t="s">
        <v>2</v>
      </c>
    </row>
    <row r="69" spans="1:9" x14ac:dyDescent="0.3">
      <c r="A69" t="s">
        <v>197</v>
      </c>
      <c r="B69" s="2">
        <v>7700</v>
      </c>
      <c r="C69" t="s">
        <v>24</v>
      </c>
      <c r="D69" s="3">
        <v>45698</v>
      </c>
      <c r="E69" t="s">
        <v>198</v>
      </c>
      <c r="F69" s="5">
        <v>3300</v>
      </c>
      <c r="G69" t="s">
        <v>17</v>
      </c>
      <c r="I69" t="s">
        <v>2</v>
      </c>
    </row>
    <row r="70" spans="1:9" x14ac:dyDescent="0.3">
      <c r="A70" t="s">
        <v>199</v>
      </c>
      <c r="B70" s="2">
        <v>7700</v>
      </c>
      <c r="C70" t="s">
        <v>24</v>
      </c>
      <c r="D70" s="3">
        <v>45708</v>
      </c>
      <c r="E70" t="s">
        <v>200</v>
      </c>
      <c r="F70" s="5">
        <v>3870</v>
      </c>
      <c r="G70" t="s">
        <v>62</v>
      </c>
      <c r="I70" t="s">
        <v>4</v>
      </c>
    </row>
    <row r="71" spans="1:9" x14ac:dyDescent="0.3">
      <c r="A71" t="s">
        <v>201</v>
      </c>
      <c r="B71" s="2">
        <v>7700</v>
      </c>
      <c r="C71" t="s">
        <v>24</v>
      </c>
      <c r="D71" s="3">
        <v>45708</v>
      </c>
      <c r="E71" t="s">
        <v>202</v>
      </c>
      <c r="F71" s="5">
        <v>3870</v>
      </c>
      <c r="G71" t="s">
        <v>62</v>
      </c>
      <c r="I71" t="s">
        <v>4</v>
      </c>
    </row>
    <row r="72" spans="1:9" x14ac:dyDescent="0.3">
      <c r="A72" t="s">
        <v>203</v>
      </c>
      <c r="B72" s="2">
        <v>7700</v>
      </c>
      <c r="C72" t="s">
        <v>24</v>
      </c>
      <c r="D72" s="3">
        <v>45747</v>
      </c>
      <c r="E72" t="s">
        <v>204</v>
      </c>
      <c r="F72" s="5">
        <v>4000</v>
      </c>
      <c r="G72" t="s">
        <v>17</v>
      </c>
      <c r="I72" t="s">
        <v>2</v>
      </c>
    </row>
    <row r="73" spans="1:9" x14ac:dyDescent="0.3">
      <c r="A73" t="s">
        <v>205</v>
      </c>
      <c r="B73" s="2">
        <v>7700</v>
      </c>
      <c r="C73" t="s">
        <v>24</v>
      </c>
      <c r="D73" s="3">
        <v>45754</v>
      </c>
      <c r="E73" t="s">
        <v>206</v>
      </c>
      <c r="F73" s="5">
        <v>77000</v>
      </c>
      <c r="G73" t="s">
        <v>62</v>
      </c>
      <c r="I73" t="s">
        <v>4</v>
      </c>
    </row>
    <row r="74" spans="1:9" x14ac:dyDescent="0.3">
      <c r="A74" t="s">
        <v>207</v>
      </c>
      <c r="B74" s="2">
        <v>7700</v>
      </c>
      <c r="C74" t="s">
        <v>24</v>
      </c>
      <c r="D74" s="3">
        <v>45777</v>
      </c>
      <c r="E74" t="s">
        <v>208</v>
      </c>
      <c r="F74" s="5">
        <v>4510</v>
      </c>
      <c r="G74" t="s">
        <v>20</v>
      </c>
      <c r="I74" t="s">
        <v>2</v>
      </c>
    </row>
    <row r="75" spans="1:9" x14ac:dyDescent="0.3">
      <c r="A75" t="s">
        <v>209</v>
      </c>
      <c r="B75" s="2">
        <v>7770</v>
      </c>
      <c r="C75" t="s">
        <v>6</v>
      </c>
      <c r="D75" s="3">
        <v>45670</v>
      </c>
      <c r="E75" t="s">
        <v>210</v>
      </c>
      <c r="F75" s="5">
        <v>43</v>
      </c>
      <c r="G75" t="s">
        <v>3</v>
      </c>
      <c r="I75" t="s">
        <v>8</v>
      </c>
    </row>
    <row r="76" spans="1:9" x14ac:dyDescent="0.3">
      <c r="A76" t="s">
        <v>211</v>
      </c>
      <c r="B76" s="2">
        <v>7770</v>
      </c>
      <c r="C76" t="s">
        <v>6</v>
      </c>
      <c r="D76" s="3">
        <v>45688</v>
      </c>
      <c r="E76" t="s">
        <v>212</v>
      </c>
      <c r="F76" s="5">
        <v>109</v>
      </c>
      <c r="G76" t="s">
        <v>7</v>
      </c>
      <c r="I76" t="s">
        <v>8</v>
      </c>
    </row>
    <row r="77" spans="1:9" x14ac:dyDescent="0.3">
      <c r="A77" t="s">
        <v>213</v>
      </c>
      <c r="B77" s="2">
        <v>7770</v>
      </c>
      <c r="C77" t="s">
        <v>6</v>
      </c>
      <c r="D77" s="3">
        <v>45698</v>
      </c>
      <c r="E77" t="s">
        <v>214</v>
      </c>
      <c r="F77" s="5">
        <v>18.5</v>
      </c>
      <c r="G77" t="s">
        <v>7</v>
      </c>
      <c r="I77" t="s">
        <v>8</v>
      </c>
    </row>
    <row r="78" spans="1:9" x14ac:dyDescent="0.3">
      <c r="A78" t="s">
        <v>215</v>
      </c>
      <c r="B78" s="2">
        <v>7770</v>
      </c>
      <c r="C78" t="s">
        <v>6</v>
      </c>
      <c r="D78" s="3">
        <v>45713</v>
      </c>
      <c r="E78" t="s">
        <v>32</v>
      </c>
      <c r="F78" s="5">
        <v>300</v>
      </c>
      <c r="G78" t="s">
        <v>7</v>
      </c>
      <c r="I78" t="s">
        <v>8</v>
      </c>
    </row>
    <row r="79" spans="1:9" x14ac:dyDescent="0.3">
      <c r="A79" t="s">
        <v>216</v>
      </c>
      <c r="B79" s="2">
        <v>7770</v>
      </c>
      <c r="C79" t="s">
        <v>6</v>
      </c>
      <c r="D79" s="3">
        <v>45716</v>
      </c>
      <c r="E79" t="s">
        <v>217</v>
      </c>
      <c r="F79" s="5">
        <v>120.5</v>
      </c>
      <c r="G79" t="s">
        <v>7</v>
      </c>
      <c r="I79" t="s">
        <v>8</v>
      </c>
    </row>
    <row r="80" spans="1:9" x14ac:dyDescent="0.3">
      <c r="A80" t="s">
        <v>218</v>
      </c>
      <c r="B80" s="2">
        <v>7770</v>
      </c>
      <c r="C80" t="s">
        <v>6</v>
      </c>
      <c r="D80" s="3">
        <v>45726</v>
      </c>
      <c r="E80" t="s">
        <v>219</v>
      </c>
      <c r="F80" s="5">
        <v>83</v>
      </c>
      <c r="G80" t="s">
        <v>7</v>
      </c>
      <c r="I80" t="s">
        <v>8</v>
      </c>
    </row>
    <row r="81" spans="1:9" x14ac:dyDescent="0.3">
      <c r="A81" t="s">
        <v>103</v>
      </c>
      <c r="B81" s="2">
        <v>7770</v>
      </c>
      <c r="C81" t="s">
        <v>6</v>
      </c>
      <c r="D81" s="3">
        <v>45730</v>
      </c>
      <c r="E81" t="s">
        <v>220</v>
      </c>
      <c r="F81" s="5">
        <v>15</v>
      </c>
      <c r="G81" t="s">
        <v>3</v>
      </c>
      <c r="I81" t="s">
        <v>8</v>
      </c>
    </row>
    <row r="82" spans="1:9" x14ac:dyDescent="0.3">
      <c r="A82" t="s">
        <v>105</v>
      </c>
      <c r="B82" s="2">
        <v>7770</v>
      </c>
      <c r="C82" t="s">
        <v>6</v>
      </c>
      <c r="D82" s="3">
        <v>45733</v>
      </c>
      <c r="E82" t="s">
        <v>221</v>
      </c>
      <c r="F82" s="5">
        <v>58.75</v>
      </c>
      <c r="G82" t="s">
        <v>3</v>
      </c>
      <c r="I82" t="s">
        <v>8</v>
      </c>
    </row>
    <row r="83" spans="1:9" x14ac:dyDescent="0.3">
      <c r="A83" t="s">
        <v>222</v>
      </c>
      <c r="B83" s="2">
        <v>7770</v>
      </c>
      <c r="C83" t="s">
        <v>6</v>
      </c>
      <c r="D83" s="3">
        <v>45747</v>
      </c>
      <c r="E83" t="s">
        <v>223</v>
      </c>
      <c r="F83" s="5">
        <v>90</v>
      </c>
      <c r="G83" t="s">
        <v>7</v>
      </c>
      <c r="I83" t="s">
        <v>8</v>
      </c>
    </row>
    <row r="84" spans="1:9" x14ac:dyDescent="0.3">
      <c r="A84" t="s">
        <v>224</v>
      </c>
      <c r="B84" s="2">
        <v>7770</v>
      </c>
      <c r="C84" t="s">
        <v>6</v>
      </c>
      <c r="D84" s="3">
        <v>45761</v>
      </c>
      <c r="E84" t="s">
        <v>225</v>
      </c>
      <c r="F84" s="5">
        <v>50</v>
      </c>
      <c r="G84" t="s">
        <v>7</v>
      </c>
      <c r="I84" t="s">
        <v>8</v>
      </c>
    </row>
    <row r="85" spans="1:9" x14ac:dyDescent="0.3">
      <c r="A85" t="s">
        <v>226</v>
      </c>
      <c r="B85" s="2">
        <v>7770</v>
      </c>
      <c r="C85" t="s">
        <v>6</v>
      </c>
      <c r="D85" s="3">
        <v>45777</v>
      </c>
      <c r="E85" t="s">
        <v>223</v>
      </c>
      <c r="F85" s="5">
        <v>90</v>
      </c>
      <c r="G85" t="s">
        <v>7</v>
      </c>
      <c r="I85" t="s">
        <v>8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56E9-A9AB-4C44-B7EB-26D62F540B44}">
  <dimension ref="A1:N178"/>
  <sheetViews>
    <sheetView topLeftCell="A47" workbookViewId="0">
      <selection activeCell="A141" sqref="A141"/>
    </sheetView>
  </sheetViews>
  <sheetFormatPr baseColWidth="10" defaultRowHeight="14.4" x14ac:dyDescent="0.3"/>
  <cols>
    <col min="2" max="2" width="7.109375" style="2" customWidth="1"/>
    <col min="3" max="3" width="26.6640625" customWidth="1"/>
    <col min="4" max="4" width="11.44140625" style="21"/>
    <col min="5" max="5" width="46.109375" customWidth="1"/>
    <col min="6" max="6" width="11.44140625" style="5"/>
    <col min="7" max="7" width="28.109375" customWidth="1"/>
    <col min="8" max="8" width="28.5546875" customWidth="1"/>
    <col min="9" max="9" width="15" customWidth="1"/>
    <col min="10" max="10" width="27.6640625" bestFit="1" customWidth="1"/>
    <col min="11" max="11" width="10.6640625" style="5" bestFit="1" customWidth="1"/>
    <col min="12" max="12" width="4.109375" customWidth="1"/>
    <col min="13" max="13" width="27.6640625" bestFit="1" customWidth="1"/>
    <col min="14" max="14" width="16.5546875" style="5" bestFit="1" customWidth="1"/>
  </cols>
  <sheetData>
    <row r="1" spans="1:14" x14ac:dyDescent="0.3">
      <c r="A1" t="s">
        <v>33</v>
      </c>
      <c r="B1" s="2" t="s">
        <v>34</v>
      </c>
      <c r="C1" t="s">
        <v>35</v>
      </c>
      <c r="D1" s="21" t="s">
        <v>36</v>
      </c>
      <c r="E1" t="s">
        <v>38</v>
      </c>
      <c r="F1" s="5" t="s">
        <v>37</v>
      </c>
      <c r="G1" t="s">
        <v>40</v>
      </c>
      <c r="H1" t="s">
        <v>39</v>
      </c>
      <c r="I1" t="s">
        <v>230</v>
      </c>
    </row>
    <row r="2" spans="1:14" x14ac:dyDescent="0.3">
      <c r="A2" t="s">
        <v>65</v>
      </c>
      <c r="B2" s="2">
        <v>3420</v>
      </c>
      <c r="C2" t="s">
        <v>29</v>
      </c>
      <c r="D2" s="21">
        <v>45736</v>
      </c>
      <c r="E2" t="s">
        <v>66</v>
      </c>
      <c r="F2" s="5">
        <v>-293900.64</v>
      </c>
      <c r="G2" t="s">
        <v>28</v>
      </c>
      <c r="H2" t="s">
        <v>29</v>
      </c>
      <c r="J2" s="6" t="s">
        <v>231</v>
      </c>
      <c r="K2" s="4" t="s">
        <v>232</v>
      </c>
      <c r="M2" s="6" t="s">
        <v>228</v>
      </c>
      <c r="N2" s="5" t="s">
        <v>417</v>
      </c>
    </row>
    <row r="3" spans="1:14" x14ac:dyDescent="0.3">
      <c r="A3" t="s">
        <v>69</v>
      </c>
      <c r="B3" s="2">
        <v>3900</v>
      </c>
      <c r="C3" t="s">
        <v>19</v>
      </c>
      <c r="D3" s="21">
        <v>45699</v>
      </c>
      <c r="E3" t="s">
        <v>70</v>
      </c>
      <c r="F3" s="5">
        <v>-2190</v>
      </c>
      <c r="G3" t="s">
        <v>18</v>
      </c>
      <c r="H3" t="s">
        <v>16</v>
      </c>
      <c r="J3" s="1" t="s">
        <v>3</v>
      </c>
      <c r="K3" s="5">
        <v>33980.15</v>
      </c>
      <c r="M3" s="1" t="s">
        <v>3</v>
      </c>
      <c r="N3" s="5">
        <v>33980.15</v>
      </c>
    </row>
    <row r="4" spans="1:14" x14ac:dyDescent="0.3">
      <c r="A4" t="s">
        <v>68</v>
      </c>
      <c r="B4" s="2">
        <v>3900</v>
      </c>
      <c r="C4" t="s">
        <v>19</v>
      </c>
      <c r="D4" s="21">
        <v>45688</v>
      </c>
      <c r="E4" t="s">
        <v>229</v>
      </c>
      <c r="F4" s="5">
        <v>-25000</v>
      </c>
      <c r="G4" t="s">
        <v>9</v>
      </c>
      <c r="H4" t="s">
        <v>16</v>
      </c>
      <c r="J4" s="1" t="s">
        <v>18</v>
      </c>
      <c r="K4" s="5">
        <v>-42190</v>
      </c>
      <c r="M4" s="1" t="s">
        <v>18</v>
      </c>
      <c r="N4" s="5">
        <v>-63226.22</v>
      </c>
    </row>
    <row r="5" spans="1:14" x14ac:dyDescent="0.3">
      <c r="A5" t="s">
        <v>71</v>
      </c>
      <c r="B5" s="2">
        <v>3940</v>
      </c>
      <c r="C5" t="s">
        <v>30</v>
      </c>
      <c r="D5" s="21">
        <v>45681</v>
      </c>
      <c r="E5" t="s">
        <v>72</v>
      </c>
      <c r="F5" s="5">
        <v>-21000</v>
      </c>
      <c r="G5" t="s">
        <v>31</v>
      </c>
      <c r="H5" t="s">
        <v>16</v>
      </c>
      <c r="J5" s="1" t="s">
        <v>7</v>
      </c>
      <c r="K5" s="5">
        <v>1811.75</v>
      </c>
      <c r="M5" s="1" t="s">
        <v>7</v>
      </c>
      <c r="N5" s="5">
        <v>1811.75</v>
      </c>
    </row>
    <row r="6" spans="1:14" x14ac:dyDescent="0.3">
      <c r="A6" t="s">
        <v>73</v>
      </c>
      <c r="B6" s="2">
        <v>3940</v>
      </c>
      <c r="C6" t="s">
        <v>30</v>
      </c>
      <c r="D6" s="21">
        <v>45681</v>
      </c>
      <c r="E6" t="s">
        <v>74</v>
      </c>
      <c r="F6" s="5">
        <v>-5600</v>
      </c>
      <c r="G6" t="s">
        <v>31</v>
      </c>
      <c r="H6" t="s">
        <v>16</v>
      </c>
      <c r="J6" s="1" t="s">
        <v>27</v>
      </c>
      <c r="K6" s="5">
        <v>5598</v>
      </c>
      <c r="M6" s="1" t="s">
        <v>27</v>
      </c>
      <c r="N6" s="5">
        <v>5598</v>
      </c>
    </row>
    <row r="7" spans="1:14" x14ac:dyDescent="0.3">
      <c r="A7" t="s">
        <v>75</v>
      </c>
      <c r="B7" s="2">
        <v>3940</v>
      </c>
      <c r="C7" t="s">
        <v>30</v>
      </c>
      <c r="D7" s="21">
        <v>45681</v>
      </c>
      <c r="E7" t="s">
        <v>76</v>
      </c>
      <c r="F7" s="5">
        <v>-9800</v>
      </c>
      <c r="G7" t="s">
        <v>31</v>
      </c>
      <c r="H7" t="s">
        <v>16</v>
      </c>
      <c r="J7" s="1" t="s">
        <v>31</v>
      </c>
      <c r="K7" s="5">
        <v>-61600</v>
      </c>
      <c r="M7" s="1" t="s">
        <v>31</v>
      </c>
      <c r="N7" s="5">
        <v>-61600</v>
      </c>
    </row>
    <row r="8" spans="1:14" x14ac:dyDescent="0.3">
      <c r="A8" t="s">
        <v>77</v>
      </c>
      <c r="B8" s="2">
        <v>3940</v>
      </c>
      <c r="C8" t="s">
        <v>30</v>
      </c>
      <c r="D8" s="21">
        <v>45681</v>
      </c>
      <c r="E8" t="s">
        <v>78</v>
      </c>
      <c r="F8" s="5">
        <v>-4200</v>
      </c>
      <c r="G8" t="s">
        <v>31</v>
      </c>
      <c r="H8" t="s">
        <v>16</v>
      </c>
      <c r="J8" s="1" t="s">
        <v>13</v>
      </c>
      <c r="K8" s="5">
        <v>102608.7</v>
      </c>
      <c r="M8" s="1" t="s">
        <v>13</v>
      </c>
      <c r="N8" s="5">
        <v>102608.7</v>
      </c>
    </row>
    <row r="9" spans="1:14" x14ac:dyDescent="0.3">
      <c r="A9" t="s">
        <v>79</v>
      </c>
      <c r="B9" s="2">
        <v>3940</v>
      </c>
      <c r="C9" t="s">
        <v>30</v>
      </c>
      <c r="D9" s="21">
        <v>45681</v>
      </c>
      <c r="E9" t="s">
        <v>80</v>
      </c>
      <c r="F9" s="5">
        <v>-4200</v>
      </c>
      <c r="G9" t="s">
        <v>31</v>
      </c>
      <c r="H9" t="s">
        <v>16</v>
      </c>
      <c r="J9" s="1" t="s">
        <v>20</v>
      </c>
      <c r="K9" s="5">
        <v>31971.9</v>
      </c>
      <c r="M9" s="1" t="s">
        <v>20</v>
      </c>
      <c r="N9" s="5">
        <v>31971.9</v>
      </c>
    </row>
    <row r="10" spans="1:14" x14ac:dyDescent="0.3">
      <c r="A10" t="s">
        <v>81</v>
      </c>
      <c r="B10" s="2">
        <v>3940</v>
      </c>
      <c r="C10" t="s">
        <v>30</v>
      </c>
      <c r="D10" s="21">
        <v>45681</v>
      </c>
      <c r="E10" t="s">
        <v>82</v>
      </c>
      <c r="F10" s="5">
        <v>-4200</v>
      </c>
      <c r="G10" t="s">
        <v>31</v>
      </c>
      <c r="H10" t="s">
        <v>16</v>
      </c>
      <c r="J10" s="1" t="s">
        <v>1</v>
      </c>
      <c r="K10" s="5">
        <v>4587</v>
      </c>
      <c r="M10" s="1" t="s">
        <v>1</v>
      </c>
      <c r="N10" s="5">
        <v>4587</v>
      </c>
    </row>
    <row r="11" spans="1:14" x14ac:dyDescent="0.3">
      <c r="A11" t="s">
        <v>83</v>
      </c>
      <c r="B11" s="2">
        <v>3940</v>
      </c>
      <c r="C11" t="s">
        <v>30</v>
      </c>
      <c r="D11" s="21">
        <v>45681</v>
      </c>
      <c r="E11" t="s">
        <v>84</v>
      </c>
      <c r="F11" s="5">
        <v>-1400</v>
      </c>
      <c r="G11" t="s">
        <v>31</v>
      </c>
      <c r="H11" t="s">
        <v>16</v>
      </c>
      <c r="J11" s="1" t="s">
        <v>9</v>
      </c>
      <c r="K11" s="5">
        <v>-78175</v>
      </c>
      <c r="M11" s="1" t="s">
        <v>9</v>
      </c>
      <c r="N11" s="5">
        <v>-78175</v>
      </c>
    </row>
    <row r="12" spans="1:14" x14ac:dyDescent="0.3">
      <c r="A12" t="s">
        <v>85</v>
      </c>
      <c r="B12" s="2">
        <v>3940</v>
      </c>
      <c r="C12" t="s">
        <v>30</v>
      </c>
      <c r="D12" s="21">
        <v>45681</v>
      </c>
      <c r="E12" t="s">
        <v>86</v>
      </c>
      <c r="F12" s="5">
        <v>1000</v>
      </c>
      <c r="G12" t="s">
        <v>31</v>
      </c>
      <c r="H12" t="s">
        <v>16</v>
      </c>
      <c r="J12" s="1" t="s">
        <v>62</v>
      </c>
      <c r="K12" s="5">
        <v>106038</v>
      </c>
      <c r="M12" s="1" t="s">
        <v>62</v>
      </c>
      <c r="N12" s="5">
        <v>106038</v>
      </c>
    </row>
    <row r="13" spans="1:14" x14ac:dyDescent="0.3">
      <c r="A13" t="s">
        <v>87</v>
      </c>
      <c r="B13" s="2">
        <v>3940</v>
      </c>
      <c r="C13" t="s">
        <v>30</v>
      </c>
      <c r="D13" s="21">
        <v>45681</v>
      </c>
      <c r="E13" t="s">
        <v>88</v>
      </c>
      <c r="F13" s="5">
        <v>-2800</v>
      </c>
      <c r="G13" t="s">
        <v>31</v>
      </c>
      <c r="H13" t="s">
        <v>16</v>
      </c>
      <c r="J13" s="1" t="s">
        <v>28</v>
      </c>
      <c r="K13" s="5">
        <v>-293900.64</v>
      </c>
      <c r="M13" s="1" t="s">
        <v>28</v>
      </c>
      <c r="N13" s="5">
        <v>-293900.64</v>
      </c>
    </row>
    <row r="14" spans="1:14" x14ac:dyDescent="0.3">
      <c r="A14" t="s">
        <v>89</v>
      </c>
      <c r="B14" s="2">
        <v>3940</v>
      </c>
      <c r="C14" t="s">
        <v>30</v>
      </c>
      <c r="D14" s="21">
        <v>45681</v>
      </c>
      <c r="E14" t="s">
        <v>90</v>
      </c>
      <c r="F14" s="5">
        <v>-2800</v>
      </c>
      <c r="G14" t="s">
        <v>31</v>
      </c>
      <c r="H14" t="s">
        <v>16</v>
      </c>
      <c r="J14" s="1" t="s">
        <v>25</v>
      </c>
      <c r="K14" s="5">
        <v>611024.92999999993</v>
      </c>
      <c r="M14" s="1" t="s">
        <v>25</v>
      </c>
      <c r="N14" s="5">
        <v>611024.92999999993</v>
      </c>
    </row>
    <row r="15" spans="1:14" x14ac:dyDescent="0.3">
      <c r="A15" t="s">
        <v>91</v>
      </c>
      <c r="B15" s="2">
        <v>3940</v>
      </c>
      <c r="C15" t="s">
        <v>30</v>
      </c>
      <c r="D15" s="21">
        <v>45681</v>
      </c>
      <c r="E15" t="s">
        <v>92</v>
      </c>
      <c r="F15" s="5">
        <v>-2800</v>
      </c>
      <c r="G15" t="s">
        <v>31</v>
      </c>
      <c r="H15" t="s">
        <v>16</v>
      </c>
      <c r="J15" s="1" t="s">
        <v>15</v>
      </c>
      <c r="K15" s="5">
        <v>10766</v>
      </c>
      <c r="M15" s="1" t="s">
        <v>15</v>
      </c>
      <c r="N15" s="5">
        <v>10766</v>
      </c>
    </row>
    <row r="16" spans="1:14" x14ac:dyDescent="0.3">
      <c r="A16" t="s">
        <v>93</v>
      </c>
      <c r="B16" s="2">
        <v>3940</v>
      </c>
      <c r="C16" t="s">
        <v>30</v>
      </c>
      <c r="D16" s="21">
        <v>45681</v>
      </c>
      <c r="E16" t="s">
        <v>94</v>
      </c>
      <c r="F16" s="5">
        <v>-2800</v>
      </c>
      <c r="G16" t="s">
        <v>31</v>
      </c>
      <c r="H16" t="s">
        <v>16</v>
      </c>
      <c r="J16" s="1" t="s">
        <v>17</v>
      </c>
      <c r="K16" s="5">
        <v>176629.25</v>
      </c>
      <c r="M16" s="1" t="s">
        <v>17</v>
      </c>
      <c r="N16" s="5">
        <v>176629.25</v>
      </c>
    </row>
    <row r="17" spans="1:14" x14ac:dyDescent="0.3">
      <c r="A17" t="s">
        <v>95</v>
      </c>
      <c r="B17" s="2">
        <v>3940</v>
      </c>
      <c r="C17" t="s">
        <v>30</v>
      </c>
      <c r="D17" s="21">
        <v>45681</v>
      </c>
      <c r="E17" t="s">
        <v>96</v>
      </c>
      <c r="F17" s="5">
        <v>-1000</v>
      </c>
      <c r="G17" t="s">
        <v>31</v>
      </c>
      <c r="H17" t="s">
        <v>16</v>
      </c>
      <c r="J17" s="1" t="s">
        <v>41</v>
      </c>
      <c r="K17" s="5">
        <v>609150.03999999992</v>
      </c>
      <c r="M17" s="1" t="s">
        <v>41</v>
      </c>
      <c r="N17" s="5">
        <v>588113.81999999995</v>
      </c>
    </row>
    <row r="18" spans="1:14" x14ac:dyDescent="0.3">
      <c r="A18" t="s">
        <v>97</v>
      </c>
      <c r="B18" s="2">
        <v>3942</v>
      </c>
      <c r="C18" t="s">
        <v>11</v>
      </c>
      <c r="D18" s="21">
        <v>45677</v>
      </c>
      <c r="E18" t="s">
        <v>227</v>
      </c>
      <c r="F18" s="5">
        <v>-3000</v>
      </c>
      <c r="G18" t="s">
        <v>9</v>
      </c>
      <c r="H18" t="s">
        <v>10</v>
      </c>
      <c r="K18"/>
    </row>
    <row r="19" spans="1:14" x14ac:dyDescent="0.3">
      <c r="A19" t="s">
        <v>233</v>
      </c>
      <c r="B19" s="2">
        <v>3943</v>
      </c>
      <c r="C19" t="s">
        <v>23</v>
      </c>
      <c r="D19" s="21">
        <v>45891</v>
      </c>
      <c r="E19" t="s">
        <v>234</v>
      </c>
      <c r="F19" s="5">
        <v>-100</v>
      </c>
      <c r="G19" t="s">
        <v>9</v>
      </c>
      <c r="H19" t="s">
        <v>10</v>
      </c>
    </row>
    <row r="20" spans="1:14" x14ac:dyDescent="0.3">
      <c r="A20" t="s">
        <v>235</v>
      </c>
      <c r="B20" s="2">
        <v>3943</v>
      </c>
      <c r="C20" t="s">
        <v>23</v>
      </c>
      <c r="D20" s="21">
        <v>45883</v>
      </c>
      <c r="E20" t="s">
        <v>236</v>
      </c>
      <c r="F20" s="5">
        <v>-15000</v>
      </c>
      <c r="G20" t="s">
        <v>18</v>
      </c>
      <c r="H20" t="s">
        <v>16</v>
      </c>
    </row>
    <row r="21" spans="1:14" x14ac:dyDescent="0.3">
      <c r="A21" t="s">
        <v>237</v>
      </c>
      <c r="B21" s="2">
        <v>3943</v>
      </c>
      <c r="C21" t="s">
        <v>23</v>
      </c>
      <c r="D21" s="21">
        <v>45866</v>
      </c>
      <c r="E21" t="s">
        <v>238</v>
      </c>
      <c r="F21" s="5">
        <v>-75</v>
      </c>
      <c r="G21" t="s">
        <v>9</v>
      </c>
      <c r="H21" t="s">
        <v>16</v>
      </c>
    </row>
    <row r="22" spans="1:14" x14ac:dyDescent="0.3">
      <c r="A22" t="s">
        <v>239</v>
      </c>
      <c r="B22" s="2">
        <v>3943</v>
      </c>
      <c r="C22" t="s">
        <v>23</v>
      </c>
      <c r="D22" s="21">
        <v>45821</v>
      </c>
      <c r="E22" t="s">
        <v>240</v>
      </c>
      <c r="F22" s="5">
        <v>-50000</v>
      </c>
      <c r="G22" t="s">
        <v>9</v>
      </c>
      <c r="H22" t="s">
        <v>16</v>
      </c>
    </row>
    <row r="23" spans="1:14" x14ac:dyDescent="0.3">
      <c r="A23" t="s">
        <v>98</v>
      </c>
      <c r="B23" s="2">
        <v>3943</v>
      </c>
      <c r="C23" t="s">
        <v>23</v>
      </c>
      <c r="D23" s="21">
        <v>45755</v>
      </c>
      <c r="E23" t="s">
        <v>99</v>
      </c>
      <c r="F23" s="5">
        <v>-25000</v>
      </c>
      <c r="G23" t="s">
        <v>18</v>
      </c>
      <c r="H23" t="s">
        <v>16</v>
      </c>
    </row>
    <row r="24" spans="1:14" x14ac:dyDescent="0.3">
      <c r="A24" t="s">
        <v>241</v>
      </c>
      <c r="B24" s="2">
        <v>5400</v>
      </c>
      <c r="C24" t="s">
        <v>242</v>
      </c>
      <c r="D24" s="21">
        <v>45782</v>
      </c>
      <c r="E24" t="s">
        <v>243</v>
      </c>
      <c r="F24" s="5">
        <v>408</v>
      </c>
      <c r="G24" t="s">
        <v>17</v>
      </c>
      <c r="H24" t="s">
        <v>2</v>
      </c>
    </row>
    <row r="25" spans="1:14" x14ac:dyDescent="0.3">
      <c r="A25" t="s">
        <v>100</v>
      </c>
      <c r="B25" s="2">
        <v>5990</v>
      </c>
      <c r="C25" t="s">
        <v>101</v>
      </c>
      <c r="D25" s="21">
        <v>45726</v>
      </c>
      <c r="E25" t="s">
        <v>102</v>
      </c>
      <c r="F25" s="5">
        <v>8062.5</v>
      </c>
      <c r="G25" t="s">
        <v>13</v>
      </c>
      <c r="H25" t="s">
        <v>4</v>
      </c>
    </row>
    <row r="26" spans="1:14" x14ac:dyDescent="0.3">
      <c r="A26" t="s">
        <v>244</v>
      </c>
      <c r="B26" s="2">
        <v>6420</v>
      </c>
      <c r="C26" t="s">
        <v>5</v>
      </c>
      <c r="D26" s="21">
        <v>45897</v>
      </c>
      <c r="E26" t="s">
        <v>245</v>
      </c>
      <c r="F26" s="5">
        <v>476.25</v>
      </c>
      <c r="G26" t="s">
        <v>3</v>
      </c>
      <c r="H26" t="s">
        <v>8</v>
      </c>
    </row>
    <row r="27" spans="1:14" x14ac:dyDescent="0.3">
      <c r="A27" t="s">
        <v>246</v>
      </c>
      <c r="B27" s="2">
        <v>6420</v>
      </c>
      <c r="C27" t="s">
        <v>5</v>
      </c>
      <c r="D27" s="21">
        <v>45861</v>
      </c>
      <c r="E27" t="s">
        <v>247</v>
      </c>
      <c r="F27" s="5">
        <v>480</v>
      </c>
      <c r="G27" t="s">
        <v>3</v>
      </c>
      <c r="H27" t="s">
        <v>8</v>
      </c>
    </row>
    <row r="28" spans="1:14" x14ac:dyDescent="0.3">
      <c r="A28" t="s">
        <v>248</v>
      </c>
      <c r="B28" s="2">
        <v>6420</v>
      </c>
      <c r="C28" t="s">
        <v>5</v>
      </c>
      <c r="D28" s="21">
        <v>45832</v>
      </c>
      <c r="E28" t="s">
        <v>249</v>
      </c>
      <c r="F28" s="5">
        <v>558.75</v>
      </c>
      <c r="G28" t="s">
        <v>3</v>
      </c>
      <c r="H28" t="s">
        <v>8</v>
      </c>
    </row>
    <row r="29" spans="1:14" x14ac:dyDescent="0.3">
      <c r="A29" t="s">
        <v>250</v>
      </c>
      <c r="B29" s="2">
        <v>6420</v>
      </c>
      <c r="C29" t="s">
        <v>5</v>
      </c>
      <c r="D29" s="21">
        <v>45824</v>
      </c>
      <c r="E29" t="s">
        <v>251</v>
      </c>
      <c r="F29" s="5">
        <v>1948</v>
      </c>
      <c r="G29" t="s">
        <v>3</v>
      </c>
      <c r="H29" t="s">
        <v>8</v>
      </c>
      <c r="I29" t="s">
        <v>252</v>
      </c>
    </row>
    <row r="30" spans="1:14" x14ac:dyDescent="0.3">
      <c r="A30" t="s">
        <v>253</v>
      </c>
      <c r="B30" s="2">
        <v>6420</v>
      </c>
      <c r="C30" t="s">
        <v>5</v>
      </c>
      <c r="D30" s="21">
        <v>45808</v>
      </c>
      <c r="E30" t="s">
        <v>254</v>
      </c>
      <c r="F30" s="5">
        <v>472.5</v>
      </c>
      <c r="G30" t="s">
        <v>3</v>
      </c>
      <c r="H30" t="s">
        <v>8</v>
      </c>
    </row>
    <row r="31" spans="1:14" x14ac:dyDescent="0.3">
      <c r="A31" t="s">
        <v>107</v>
      </c>
      <c r="B31" s="2">
        <v>6420</v>
      </c>
      <c r="C31" t="s">
        <v>5</v>
      </c>
      <c r="D31" s="21">
        <v>45777</v>
      </c>
      <c r="E31" t="s">
        <v>108</v>
      </c>
      <c r="F31" s="5">
        <v>492.5</v>
      </c>
      <c r="G31" t="s">
        <v>3</v>
      </c>
      <c r="H31" t="s">
        <v>8</v>
      </c>
    </row>
    <row r="32" spans="1:14" x14ac:dyDescent="0.3">
      <c r="A32" t="s">
        <v>105</v>
      </c>
      <c r="B32" s="2">
        <v>6420</v>
      </c>
      <c r="C32" t="s">
        <v>5</v>
      </c>
      <c r="D32" s="21">
        <v>45733</v>
      </c>
      <c r="E32" t="s">
        <v>106</v>
      </c>
      <c r="F32" s="5">
        <v>492.5</v>
      </c>
      <c r="G32" t="s">
        <v>3</v>
      </c>
      <c r="H32" t="s">
        <v>8</v>
      </c>
    </row>
    <row r="33" spans="1:8" x14ac:dyDescent="0.3">
      <c r="A33" t="s">
        <v>103</v>
      </c>
      <c r="B33" s="2">
        <v>6420</v>
      </c>
      <c r="C33" t="s">
        <v>5</v>
      </c>
      <c r="D33" s="21">
        <v>45730</v>
      </c>
      <c r="E33" t="s">
        <v>104</v>
      </c>
      <c r="F33" s="5">
        <v>455</v>
      </c>
      <c r="G33" t="s">
        <v>3</v>
      </c>
      <c r="H33" t="s">
        <v>8</v>
      </c>
    </row>
    <row r="34" spans="1:8" x14ac:dyDescent="0.3">
      <c r="A34" t="s">
        <v>255</v>
      </c>
      <c r="B34" s="2">
        <v>6551</v>
      </c>
      <c r="C34" t="s">
        <v>256</v>
      </c>
      <c r="D34" s="21">
        <v>45859</v>
      </c>
      <c r="E34" t="s">
        <v>257</v>
      </c>
      <c r="F34" s="5">
        <v>129.9</v>
      </c>
      <c r="G34" t="s">
        <v>3</v>
      </c>
      <c r="H34" t="s">
        <v>8</v>
      </c>
    </row>
    <row r="35" spans="1:8" x14ac:dyDescent="0.3">
      <c r="A35" t="s">
        <v>258</v>
      </c>
      <c r="B35" s="2">
        <v>6551</v>
      </c>
      <c r="C35" t="s">
        <v>256</v>
      </c>
      <c r="D35" s="21">
        <v>45805</v>
      </c>
      <c r="E35" t="s">
        <v>259</v>
      </c>
      <c r="F35" s="5">
        <v>2248.0700000000002</v>
      </c>
      <c r="G35" t="s">
        <v>13</v>
      </c>
      <c r="H35" t="s">
        <v>4</v>
      </c>
    </row>
    <row r="36" spans="1:8" x14ac:dyDescent="0.3">
      <c r="A36" t="s">
        <v>260</v>
      </c>
      <c r="B36" s="2">
        <v>6551</v>
      </c>
      <c r="C36" t="s">
        <v>256</v>
      </c>
      <c r="D36" s="21">
        <v>45789</v>
      </c>
      <c r="E36" t="s">
        <v>261</v>
      </c>
      <c r="F36" s="5">
        <v>7559.38</v>
      </c>
      <c r="G36" t="s">
        <v>13</v>
      </c>
      <c r="H36" t="s">
        <v>4</v>
      </c>
    </row>
    <row r="37" spans="1:8" x14ac:dyDescent="0.3">
      <c r="A37" t="s">
        <v>262</v>
      </c>
      <c r="B37" s="2">
        <v>6705</v>
      </c>
      <c r="C37" t="s">
        <v>263</v>
      </c>
      <c r="D37" s="21">
        <v>45863</v>
      </c>
      <c r="E37" t="s">
        <v>264</v>
      </c>
      <c r="F37" s="5">
        <v>28291</v>
      </c>
      <c r="G37" t="s">
        <v>3</v>
      </c>
      <c r="H37" t="s">
        <v>8</v>
      </c>
    </row>
    <row r="38" spans="1:8" x14ac:dyDescent="0.3">
      <c r="A38" t="s">
        <v>265</v>
      </c>
      <c r="B38" s="2">
        <v>6780</v>
      </c>
      <c r="C38" t="s">
        <v>12</v>
      </c>
      <c r="D38" s="21">
        <v>45876</v>
      </c>
      <c r="E38" t="s">
        <v>266</v>
      </c>
      <c r="F38" s="5">
        <v>83067</v>
      </c>
      <c r="G38" t="s">
        <v>13</v>
      </c>
      <c r="H38" t="s">
        <v>4</v>
      </c>
    </row>
    <row r="39" spans="1:8" x14ac:dyDescent="0.3">
      <c r="A39" t="s">
        <v>111</v>
      </c>
      <c r="B39" s="2">
        <v>6780</v>
      </c>
      <c r="C39" t="s">
        <v>12</v>
      </c>
      <c r="D39" s="21">
        <v>45744</v>
      </c>
      <c r="E39" t="s">
        <v>112</v>
      </c>
      <c r="F39" s="5">
        <v>1671.75</v>
      </c>
      <c r="G39" t="s">
        <v>13</v>
      </c>
      <c r="H39" t="s">
        <v>4</v>
      </c>
    </row>
    <row r="40" spans="1:8" x14ac:dyDescent="0.3">
      <c r="A40" t="s">
        <v>109</v>
      </c>
      <c r="B40" s="2">
        <v>6780</v>
      </c>
      <c r="C40" t="s">
        <v>12</v>
      </c>
      <c r="D40" s="21">
        <v>45727</v>
      </c>
      <c r="E40" t="s">
        <v>110</v>
      </c>
      <c r="F40" s="5">
        <v>3567</v>
      </c>
      <c r="G40" t="s">
        <v>17</v>
      </c>
      <c r="H40" t="s">
        <v>4</v>
      </c>
    </row>
    <row r="41" spans="1:8" x14ac:dyDescent="0.3">
      <c r="A41" t="s">
        <v>113</v>
      </c>
      <c r="B41" s="2">
        <v>6790</v>
      </c>
      <c r="C41" t="s">
        <v>114</v>
      </c>
      <c r="D41" s="21">
        <v>45665</v>
      </c>
      <c r="E41" t="s">
        <v>115</v>
      </c>
      <c r="F41" s="5">
        <v>5000</v>
      </c>
      <c r="G41" t="s">
        <v>17</v>
      </c>
      <c r="H41" t="s">
        <v>2</v>
      </c>
    </row>
    <row r="42" spans="1:8" x14ac:dyDescent="0.3">
      <c r="A42" t="s">
        <v>267</v>
      </c>
      <c r="B42" s="2">
        <v>6820</v>
      </c>
      <c r="C42" t="s">
        <v>268</v>
      </c>
      <c r="D42" s="21">
        <v>45884</v>
      </c>
      <c r="E42" t="s">
        <v>269</v>
      </c>
      <c r="F42" s="5">
        <v>10118.75</v>
      </c>
      <c r="G42" t="s">
        <v>25</v>
      </c>
      <c r="H42" t="s">
        <v>186</v>
      </c>
    </row>
    <row r="43" spans="1:8" x14ac:dyDescent="0.3">
      <c r="A43" t="s">
        <v>270</v>
      </c>
      <c r="B43" s="2">
        <v>6820</v>
      </c>
      <c r="C43" t="s">
        <v>268</v>
      </c>
      <c r="D43" s="21">
        <v>45835</v>
      </c>
      <c r="E43" t="s">
        <v>271</v>
      </c>
      <c r="F43" s="5">
        <v>18843.75</v>
      </c>
      <c r="G43" t="s">
        <v>25</v>
      </c>
      <c r="H43" t="s">
        <v>272</v>
      </c>
    </row>
    <row r="44" spans="1:8" x14ac:dyDescent="0.3">
      <c r="A44" t="s">
        <v>273</v>
      </c>
      <c r="B44" s="2">
        <v>6860</v>
      </c>
      <c r="C44" t="s">
        <v>0</v>
      </c>
      <c r="D44" s="21">
        <v>45876</v>
      </c>
      <c r="E44" t="s">
        <v>274</v>
      </c>
      <c r="F44" s="5">
        <v>2085</v>
      </c>
      <c r="G44" t="s">
        <v>25</v>
      </c>
      <c r="H44" t="s">
        <v>272</v>
      </c>
    </row>
    <row r="45" spans="1:8" x14ac:dyDescent="0.3">
      <c r="A45" t="s">
        <v>275</v>
      </c>
      <c r="B45" s="2">
        <v>6860</v>
      </c>
      <c r="C45" t="s">
        <v>0</v>
      </c>
      <c r="D45" s="21">
        <v>45894</v>
      </c>
      <c r="E45" t="s">
        <v>276</v>
      </c>
      <c r="F45" s="5">
        <v>2228</v>
      </c>
      <c r="G45" t="s">
        <v>20</v>
      </c>
      <c r="H45" t="s">
        <v>2</v>
      </c>
    </row>
    <row r="46" spans="1:8" x14ac:dyDescent="0.3">
      <c r="A46" t="s">
        <v>277</v>
      </c>
      <c r="B46" s="2">
        <v>6860</v>
      </c>
      <c r="C46" t="s">
        <v>0</v>
      </c>
      <c r="D46" s="21">
        <v>45859</v>
      </c>
      <c r="E46" t="s">
        <v>278</v>
      </c>
      <c r="F46" s="5">
        <v>373.34</v>
      </c>
      <c r="G46" t="s">
        <v>25</v>
      </c>
      <c r="H46" t="s">
        <v>272</v>
      </c>
    </row>
    <row r="47" spans="1:8" x14ac:dyDescent="0.3">
      <c r="A47" t="s">
        <v>279</v>
      </c>
      <c r="B47" s="2">
        <v>6860</v>
      </c>
      <c r="C47" t="s">
        <v>0</v>
      </c>
      <c r="D47" s="21">
        <v>45839</v>
      </c>
      <c r="E47" t="s">
        <v>280</v>
      </c>
      <c r="F47" s="5">
        <v>2000</v>
      </c>
      <c r="G47" t="s">
        <v>25</v>
      </c>
      <c r="H47" t="s">
        <v>272</v>
      </c>
    </row>
    <row r="48" spans="1:8" x14ac:dyDescent="0.3">
      <c r="A48" t="s">
        <v>281</v>
      </c>
      <c r="B48" s="2">
        <v>6860</v>
      </c>
      <c r="C48" t="s">
        <v>0</v>
      </c>
      <c r="D48" s="21">
        <v>45836</v>
      </c>
      <c r="E48" t="s">
        <v>282</v>
      </c>
      <c r="F48" s="5">
        <v>175</v>
      </c>
      <c r="G48" t="s">
        <v>25</v>
      </c>
      <c r="H48" t="s">
        <v>272</v>
      </c>
    </row>
    <row r="49" spans="1:8" x14ac:dyDescent="0.3">
      <c r="A49" t="s">
        <v>283</v>
      </c>
      <c r="B49" s="2">
        <v>6860</v>
      </c>
      <c r="C49" t="s">
        <v>0</v>
      </c>
      <c r="D49" s="21">
        <v>45805</v>
      </c>
      <c r="E49" t="s">
        <v>284</v>
      </c>
      <c r="F49" s="5">
        <v>818</v>
      </c>
      <c r="G49" t="s">
        <v>25</v>
      </c>
      <c r="H49" t="s">
        <v>272</v>
      </c>
    </row>
    <row r="50" spans="1:8" x14ac:dyDescent="0.3">
      <c r="A50" t="s">
        <v>118</v>
      </c>
      <c r="B50" s="2">
        <v>6860</v>
      </c>
      <c r="C50" t="s">
        <v>0</v>
      </c>
      <c r="D50" s="21">
        <v>45743</v>
      </c>
      <c r="E50" t="s">
        <v>119</v>
      </c>
      <c r="F50" s="5">
        <v>500</v>
      </c>
      <c r="G50" t="s">
        <v>15</v>
      </c>
      <c r="H50" t="s">
        <v>4</v>
      </c>
    </row>
    <row r="51" spans="1:8" x14ac:dyDescent="0.3">
      <c r="A51" t="s">
        <v>285</v>
      </c>
      <c r="B51" s="2">
        <v>6860</v>
      </c>
      <c r="C51" t="s">
        <v>0</v>
      </c>
      <c r="D51" s="21">
        <v>45782</v>
      </c>
      <c r="E51" t="s">
        <v>286</v>
      </c>
      <c r="F51" s="5">
        <v>15817</v>
      </c>
      <c r="G51" t="s">
        <v>25</v>
      </c>
      <c r="H51" t="s">
        <v>272</v>
      </c>
    </row>
    <row r="52" spans="1:8" x14ac:dyDescent="0.3">
      <c r="A52" t="s">
        <v>116</v>
      </c>
      <c r="B52" s="2">
        <v>6860</v>
      </c>
      <c r="C52" t="s">
        <v>0</v>
      </c>
      <c r="D52" s="21">
        <v>45710</v>
      </c>
      <c r="E52" t="s">
        <v>117</v>
      </c>
      <c r="F52" s="5">
        <v>3870</v>
      </c>
      <c r="G52" t="s">
        <v>15</v>
      </c>
      <c r="H52" t="s">
        <v>2</v>
      </c>
    </row>
    <row r="53" spans="1:8" x14ac:dyDescent="0.3">
      <c r="A53" t="s">
        <v>287</v>
      </c>
      <c r="B53" s="2">
        <v>6940</v>
      </c>
      <c r="C53" t="s">
        <v>288</v>
      </c>
      <c r="D53" s="21">
        <v>45918</v>
      </c>
      <c r="E53" t="s">
        <v>289</v>
      </c>
      <c r="F53" s="5">
        <v>38</v>
      </c>
      <c r="G53" t="s">
        <v>25</v>
      </c>
      <c r="H53" t="s">
        <v>272</v>
      </c>
    </row>
    <row r="54" spans="1:8" x14ac:dyDescent="0.3">
      <c r="A54" t="s">
        <v>290</v>
      </c>
      <c r="B54" s="2">
        <v>6940</v>
      </c>
      <c r="C54" t="s">
        <v>288</v>
      </c>
      <c r="D54" s="21">
        <v>45870</v>
      </c>
      <c r="E54" t="s">
        <v>291</v>
      </c>
      <c r="F54" s="5">
        <v>180</v>
      </c>
      <c r="G54" t="s">
        <v>25</v>
      </c>
      <c r="H54" t="s">
        <v>272</v>
      </c>
    </row>
    <row r="55" spans="1:8" x14ac:dyDescent="0.3">
      <c r="A55" t="s">
        <v>292</v>
      </c>
      <c r="B55" s="2">
        <v>6940</v>
      </c>
      <c r="C55" t="s">
        <v>288</v>
      </c>
      <c r="D55" s="21">
        <v>45861</v>
      </c>
      <c r="E55" t="s">
        <v>293</v>
      </c>
      <c r="F55" s="5">
        <v>100</v>
      </c>
      <c r="G55" t="s">
        <v>25</v>
      </c>
      <c r="H55" t="s">
        <v>272</v>
      </c>
    </row>
    <row r="56" spans="1:8" x14ac:dyDescent="0.3">
      <c r="A56" t="s">
        <v>294</v>
      </c>
      <c r="B56" s="2">
        <v>6940</v>
      </c>
      <c r="C56" t="s">
        <v>288</v>
      </c>
      <c r="D56" s="21">
        <v>45841</v>
      </c>
      <c r="E56" t="s">
        <v>295</v>
      </c>
      <c r="F56" s="5">
        <v>40</v>
      </c>
      <c r="G56" t="s">
        <v>3</v>
      </c>
      <c r="H56" t="s">
        <v>8</v>
      </c>
    </row>
    <row r="57" spans="1:8" x14ac:dyDescent="0.3">
      <c r="A57" t="s">
        <v>296</v>
      </c>
      <c r="B57" s="2">
        <v>7100</v>
      </c>
      <c r="C57" t="s">
        <v>21</v>
      </c>
      <c r="D57" s="21">
        <v>45885</v>
      </c>
      <c r="E57" t="s">
        <v>297</v>
      </c>
      <c r="F57" s="5">
        <v>1820</v>
      </c>
      <c r="G57" t="s">
        <v>25</v>
      </c>
      <c r="H57" t="s">
        <v>272</v>
      </c>
    </row>
    <row r="58" spans="1:8" x14ac:dyDescent="0.3">
      <c r="A58" t="s">
        <v>298</v>
      </c>
      <c r="B58" s="2">
        <v>7100</v>
      </c>
      <c r="C58" t="s">
        <v>21</v>
      </c>
      <c r="D58" s="21">
        <v>45893</v>
      </c>
      <c r="E58" t="s">
        <v>299</v>
      </c>
      <c r="F58" s="5">
        <v>770</v>
      </c>
      <c r="G58" t="s">
        <v>20</v>
      </c>
      <c r="H58" t="s">
        <v>2</v>
      </c>
    </row>
    <row r="59" spans="1:8" x14ac:dyDescent="0.3">
      <c r="A59" t="s">
        <v>300</v>
      </c>
      <c r="B59" s="2">
        <v>7100</v>
      </c>
      <c r="C59" t="s">
        <v>21</v>
      </c>
      <c r="D59" s="21">
        <v>45893</v>
      </c>
      <c r="E59" t="s">
        <v>301</v>
      </c>
      <c r="F59" s="5">
        <v>1839.9</v>
      </c>
      <c r="G59" t="s">
        <v>20</v>
      </c>
      <c r="H59" t="s">
        <v>2</v>
      </c>
    </row>
    <row r="60" spans="1:8" x14ac:dyDescent="0.3">
      <c r="A60" t="s">
        <v>302</v>
      </c>
      <c r="B60" s="2">
        <v>7100</v>
      </c>
      <c r="C60" t="s">
        <v>21</v>
      </c>
      <c r="D60" s="21">
        <v>45850</v>
      </c>
      <c r="E60" t="s">
        <v>303</v>
      </c>
      <c r="F60" s="5">
        <v>2683.45</v>
      </c>
      <c r="G60" t="s">
        <v>25</v>
      </c>
      <c r="H60" t="s">
        <v>272</v>
      </c>
    </row>
    <row r="61" spans="1:8" x14ac:dyDescent="0.3">
      <c r="A61" t="s">
        <v>304</v>
      </c>
      <c r="B61" s="2">
        <v>7100</v>
      </c>
      <c r="C61" t="s">
        <v>21</v>
      </c>
      <c r="D61" s="21">
        <v>45879</v>
      </c>
      <c r="E61" t="s">
        <v>305</v>
      </c>
      <c r="F61" s="5">
        <v>2070.6</v>
      </c>
      <c r="G61" t="s">
        <v>25</v>
      </c>
      <c r="H61" t="s">
        <v>272</v>
      </c>
    </row>
    <row r="62" spans="1:8" x14ac:dyDescent="0.3">
      <c r="A62" t="s">
        <v>306</v>
      </c>
      <c r="B62" s="2">
        <v>7100</v>
      </c>
      <c r="C62" t="s">
        <v>21</v>
      </c>
      <c r="D62" s="21">
        <v>45784</v>
      </c>
      <c r="E62" t="s">
        <v>307</v>
      </c>
      <c r="F62" s="5">
        <v>340</v>
      </c>
      <c r="G62" t="s">
        <v>25</v>
      </c>
      <c r="H62" t="s">
        <v>272</v>
      </c>
    </row>
    <row r="63" spans="1:8" x14ac:dyDescent="0.3">
      <c r="A63" t="s">
        <v>308</v>
      </c>
      <c r="B63" s="2">
        <v>7100</v>
      </c>
      <c r="C63" t="s">
        <v>21</v>
      </c>
      <c r="D63" s="21">
        <v>45900</v>
      </c>
      <c r="E63" t="s">
        <v>309</v>
      </c>
      <c r="F63" s="5">
        <v>634.5</v>
      </c>
      <c r="G63" t="s">
        <v>25</v>
      </c>
      <c r="H63" t="s">
        <v>272</v>
      </c>
    </row>
    <row r="64" spans="1:8" x14ac:dyDescent="0.3">
      <c r="A64" t="s">
        <v>308</v>
      </c>
      <c r="B64" s="2">
        <v>7100</v>
      </c>
      <c r="C64" t="s">
        <v>21</v>
      </c>
      <c r="D64" s="21">
        <v>45900</v>
      </c>
      <c r="E64" t="s">
        <v>310</v>
      </c>
      <c r="F64" s="5">
        <v>493.5</v>
      </c>
      <c r="G64" t="s">
        <v>25</v>
      </c>
      <c r="H64" t="s">
        <v>272</v>
      </c>
    </row>
    <row r="65" spans="1:8" x14ac:dyDescent="0.3">
      <c r="A65" t="s">
        <v>281</v>
      </c>
      <c r="B65" s="2">
        <v>7100</v>
      </c>
      <c r="C65" t="s">
        <v>21</v>
      </c>
      <c r="D65" s="21">
        <v>45836</v>
      </c>
      <c r="E65" t="s">
        <v>311</v>
      </c>
      <c r="F65" s="5">
        <v>1505</v>
      </c>
      <c r="G65" t="s">
        <v>25</v>
      </c>
      <c r="H65" t="s">
        <v>272</v>
      </c>
    </row>
    <row r="66" spans="1:8" x14ac:dyDescent="0.3">
      <c r="A66" t="s">
        <v>312</v>
      </c>
      <c r="B66" s="2">
        <v>7100</v>
      </c>
      <c r="C66" t="s">
        <v>21</v>
      </c>
      <c r="D66" s="21">
        <v>45800</v>
      </c>
      <c r="E66" t="s">
        <v>313</v>
      </c>
      <c r="F66" s="5">
        <v>147</v>
      </c>
      <c r="G66" t="s">
        <v>25</v>
      </c>
      <c r="H66" t="s">
        <v>272</v>
      </c>
    </row>
    <row r="67" spans="1:8" x14ac:dyDescent="0.3">
      <c r="A67" t="s">
        <v>314</v>
      </c>
      <c r="B67" s="2">
        <v>7100</v>
      </c>
      <c r="C67" t="s">
        <v>21</v>
      </c>
      <c r="D67" s="21">
        <v>45780</v>
      </c>
      <c r="E67" t="s">
        <v>315</v>
      </c>
      <c r="F67" s="5">
        <v>1008</v>
      </c>
      <c r="G67" t="s">
        <v>25</v>
      </c>
      <c r="H67" t="s">
        <v>272</v>
      </c>
    </row>
    <row r="68" spans="1:8" x14ac:dyDescent="0.3">
      <c r="A68" t="s">
        <v>316</v>
      </c>
      <c r="B68" s="2">
        <v>7100</v>
      </c>
      <c r="C68" t="s">
        <v>21</v>
      </c>
      <c r="D68" s="21">
        <v>45800</v>
      </c>
      <c r="E68" t="s">
        <v>317</v>
      </c>
      <c r="F68" s="5">
        <v>1008</v>
      </c>
      <c r="G68" t="s">
        <v>17</v>
      </c>
      <c r="H68" t="s">
        <v>2</v>
      </c>
    </row>
    <row r="69" spans="1:8" x14ac:dyDescent="0.3">
      <c r="A69" t="s">
        <v>132</v>
      </c>
      <c r="B69" s="2">
        <v>7100</v>
      </c>
      <c r="C69" t="s">
        <v>21</v>
      </c>
      <c r="D69" s="21">
        <v>45774</v>
      </c>
      <c r="E69" t="s">
        <v>133</v>
      </c>
      <c r="F69" s="5">
        <v>266</v>
      </c>
      <c r="G69" t="s">
        <v>1</v>
      </c>
      <c r="H69" t="s">
        <v>2</v>
      </c>
    </row>
    <row r="70" spans="1:8" x14ac:dyDescent="0.3">
      <c r="A70" t="s">
        <v>130</v>
      </c>
      <c r="B70" s="2">
        <v>7100</v>
      </c>
      <c r="C70" t="s">
        <v>21</v>
      </c>
      <c r="D70" s="21">
        <v>45736</v>
      </c>
      <c r="E70" t="s">
        <v>131</v>
      </c>
      <c r="F70" s="5">
        <v>315</v>
      </c>
      <c r="G70" t="s">
        <v>62</v>
      </c>
      <c r="H70" t="s">
        <v>2</v>
      </c>
    </row>
    <row r="71" spans="1:8" x14ac:dyDescent="0.3">
      <c r="A71" t="s">
        <v>122</v>
      </c>
      <c r="B71" s="2">
        <v>7100</v>
      </c>
      <c r="C71" t="s">
        <v>21</v>
      </c>
      <c r="D71" s="21">
        <v>45689</v>
      </c>
      <c r="E71" t="s">
        <v>123</v>
      </c>
      <c r="F71" s="5">
        <v>297</v>
      </c>
      <c r="G71" t="s">
        <v>17</v>
      </c>
      <c r="H71" t="s">
        <v>2</v>
      </c>
    </row>
    <row r="72" spans="1:8" x14ac:dyDescent="0.3">
      <c r="A72" t="s">
        <v>128</v>
      </c>
      <c r="B72" s="2">
        <v>7100</v>
      </c>
      <c r="C72" t="s">
        <v>21</v>
      </c>
      <c r="D72" s="21">
        <v>45728</v>
      </c>
      <c r="E72" t="s">
        <v>129</v>
      </c>
      <c r="F72" s="5">
        <v>2179.5</v>
      </c>
      <c r="G72" t="s">
        <v>17</v>
      </c>
      <c r="H72" t="s">
        <v>2</v>
      </c>
    </row>
    <row r="73" spans="1:8" x14ac:dyDescent="0.3">
      <c r="A73" t="s">
        <v>120</v>
      </c>
      <c r="B73" s="2">
        <v>7100</v>
      </c>
      <c r="C73" t="s">
        <v>21</v>
      </c>
      <c r="D73" s="21">
        <v>45688</v>
      </c>
      <c r="E73" t="s">
        <v>121</v>
      </c>
      <c r="F73" s="5">
        <v>3006</v>
      </c>
      <c r="G73" t="s">
        <v>17</v>
      </c>
      <c r="H73" t="s">
        <v>2</v>
      </c>
    </row>
    <row r="74" spans="1:8" x14ac:dyDescent="0.3">
      <c r="A74" t="s">
        <v>126</v>
      </c>
      <c r="B74" s="2">
        <v>7100</v>
      </c>
      <c r="C74" t="s">
        <v>21</v>
      </c>
      <c r="D74" s="21">
        <v>45714</v>
      </c>
      <c r="E74" t="s">
        <v>127</v>
      </c>
      <c r="F74" s="5">
        <v>4422</v>
      </c>
      <c r="G74" t="s">
        <v>15</v>
      </c>
      <c r="H74" t="s">
        <v>2</v>
      </c>
    </row>
    <row r="75" spans="1:8" x14ac:dyDescent="0.3">
      <c r="A75" t="s">
        <v>124</v>
      </c>
      <c r="B75" s="2">
        <v>7100</v>
      </c>
      <c r="C75" t="s">
        <v>21</v>
      </c>
      <c r="D75" s="21">
        <v>45708</v>
      </c>
      <c r="E75" t="s">
        <v>125</v>
      </c>
      <c r="F75" s="5">
        <v>3210</v>
      </c>
      <c r="G75" t="s">
        <v>17</v>
      </c>
      <c r="H75" t="s">
        <v>2</v>
      </c>
    </row>
    <row r="76" spans="1:8" x14ac:dyDescent="0.3">
      <c r="A76" t="s">
        <v>318</v>
      </c>
      <c r="B76" s="2">
        <v>7140</v>
      </c>
      <c r="C76" t="s">
        <v>14</v>
      </c>
      <c r="D76" s="21">
        <v>45892</v>
      </c>
      <c r="E76" t="s">
        <v>319</v>
      </c>
      <c r="F76" s="5">
        <v>137</v>
      </c>
      <c r="G76" t="s">
        <v>20</v>
      </c>
      <c r="H76" t="s">
        <v>2</v>
      </c>
    </row>
    <row r="77" spans="1:8" x14ac:dyDescent="0.3">
      <c r="A77" t="s">
        <v>298</v>
      </c>
      <c r="B77" s="2">
        <v>7140</v>
      </c>
      <c r="C77" t="s">
        <v>14</v>
      </c>
      <c r="D77" s="21">
        <v>45893</v>
      </c>
      <c r="E77" t="s">
        <v>320</v>
      </c>
      <c r="F77" s="5">
        <v>288</v>
      </c>
      <c r="G77" t="s">
        <v>20</v>
      </c>
      <c r="H77" t="s">
        <v>2</v>
      </c>
    </row>
    <row r="78" spans="1:8" x14ac:dyDescent="0.3">
      <c r="A78" t="s">
        <v>298</v>
      </c>
      <c r="B78" s="2">
        <v>7140</v>
      </c>
      <c r="C78" t="s">
        <v>14</v>
      </c>
      <c r="D78" s="21">
        <v>45893</v>
      </c>
      <c r="E78" t="s">
        <v>321</v>
      </c>
      <c r="F78" s="5">
        <v>3598</v>
      </c>
      <c r="G78" t="s">
        <v>20</v>
      </c>
      <c r="H78" t="s">
        <v>2</v>
      </c>
    </row>
    <row r="79" spans="1:8" x14ac:dyDescent="0.3">
      <c r="A79" t="s">
        <v>322</v>
      </c>
      <c r="B79" s="2">
        <v>7140</v>
      </c>
      <c r="C79" t="s">
        <v>14</v>
      </c>
      <c r="D79" s="21">
        <v>45893</v>
      </c>
      <c r="E79" t="s">
        <v>323</v>
      </c>
      <c r="F79" s="5">
        <v>425</v>
      </c>
      <c r="G79" t="s">
        <v>20</v>
      </c>
      <c r="H79" t="s">
        <v>2</v>
      </c>
    </row>
    <row r="80" spans="1:8" x14ac:dyDescent="0.3">
      <c r="A80" t="s">
        <v>324</v>
      </c>
      <c r="B80" s="2">
        <v>7140</v>
      </c>
      <c r="C80" t="s">
        <v>14</v>
      </c>
      <c r="D80" s="21">
        <v>45893</v>
      </c>
      <c r="E80" t="s">
        <v>325</v>
      </c>
      <c r="F80" s="5">
        <v>406</v>
      </c>
      <c r="G80" t="s">
        <v>20</v>
      </c>
      <c r="H80" t="s">
        <v>2</v>
      </c>
    </row>
    <row r="81" spans="1:8" x14ac:dyDescent="0.3">
      <c r="A81" t="s">
        <v>326</v>
      </c>
      <c r="B81" s="2">
        <v>7140</v>
      </c>
      <c r="C81" t="s">
        <v>14</v>
      </c>
      <c r="D81" s="21">
        <v>45898</v>
      </c>
      <c r="E81" t="s">
        <v>327</v>
      </c>
      <c r="F81" s="5">
        <v>12240</v>
      </c>
      <c r="G81" t="s">
        <v>20</v>
      </c>
      <c r="H81" t="s">
        <v>2</v>
      </c>
    </row>
    <row r="82" spans="1:8" x14ac:dyDescent="0.3">
      <c r="A82" t="s">
        <v>328</v>
      </c>
      <c r="B82" s="2">
        <v>7140</v>
      </c>
      <c r="C82" t="s">
        <v>14</v>
      </c>
      <c r="D82" s="21">
        <v>45829</v>
      </c>
      <c r="E82" t="s">
        <v>329</v>
      </c>
      <c r="F82" s="5">
        <v>434</v>
      </c>
      <c r="G82" t="s">
        <v>25</v>
      </c>
      <c r="H82" t="s">
        <v>272</v>
      </c>
    </row>
    <row r="83" spans="1:8" x14ac:dyDescent="0.3">
      <c r="A83" t="s">
        <v>330</v>
      </c>
      <c r="B83" s="2">
        <v>7140</v>
      </c>
      <c r="C83" t="s">
        <v>14</v>
      </c>
      <c r="D83" s="21">
        <v>45805</v>
      </c>
      <c r="E83" t="s">
        <v>331</v>
      </c>
      <c r="F83" s="5">
        <v>672</v>
      </c>
      <c r="G83" t="s">
        <v>25</v>
      </c>
      <c r="H83" t="s">
        <v>272</v>
      </c>
    </row>
    <row r="84" spans="1:8" x14ac:dyDescent="0.3">
      <c r="A84" t="s">
        <v>332</v>
      </c>
      <c r="B84" s="2">
        <v>7140</v>
      </c>
      <c r="C84" t="s">
        <v>14</v>
      </c>
      <c r="D84" s="21">
        <v>45876</v>
      </c>
      <c r="E84" t="s">
        <v>333</v>
      </c>
      <c r="F84" s="5">
        <v>1210</v>
      </c>
      <c r="G84" t="s">
        <v>25</v>
      </c>
      <c r="H84" t="s">
        <v>272</v>
      </c>
    </row>
    <row r="85" spans="1:8" x14ac:dyDescent="0.3">
      <c r="A85" t="s">
        <v>334</v>
      </c>
      <c r="B85" s="2">
        <v>7140</v>
      </c>
      <c r="C85" t="s">
        <v>14</v>
      </c>
      <c r="D85" s="21">
        <v>45829</v>
      </c>
      <c r="E85" t="s">
        <v>335</v>
      </c>
      <c r="F85" s="5">
        <v>434</v>
      </c>
      <c r="G85" t="s">
        <v>25</v>
      </c>
      <c r="H85" t="s">
        <v>272</v>
      </c>
    </row>
    <row r="86" spans="1:8" x14ac:dyDescent="0.3">
      <c r="A86" t="s">
        <v>336</v>
      </c>
      <c r="B86" s="2">
        <v>7140</v>
      </c>
      <c r="C86" t="s">
        <v>14</v>
      </c>
      <c r="D86" s="21">
        <v>45833</v>
      </c>
      <c r="E86" t="s">
        <v>337</v>
      </c>
      <c r="F86" s="5">
        <v>13900</v>
      </c>
      <c r="G86" t="s">
        <v>25</v>
      </c>
      <c r="H86" t="s">
        <v>272</v>
      </c>
    </row>
    <row r="87" spans="1:8" x14ac:dyDescent="0.3">
      <c r="A87" t="s">
        <v>338</v>
      </c>
      <c r="B87" s="2">
        <v>7140</v>
      </c>
      <c r="C87" t="s">
        <v>14</v>
      </c>
      <c r="D87" s="21">
        <v>45828</v>
      </c>
      <c r="E87" t="s">
        <v>339</v>
      </c>
      <c r="F87" s="5">
        <v>918</v>
      </c>
      <c r="G87" t="s">
        <v>25</v>
      </c>
      <c r="H87" t="s">
        <v>272</v>
      </c>
    </row>
    <row r="88" spans="1:8" x14ac:dyDescent="0.3">
      <c r="A88" t="s">
        <v>312</v>
      </c>
      <c r="B88" s="2">
        <v>7140</v>
      </c>
      <c r="C88" t="s">
        <v>14</v>
      </c>
      <c r="D88" s="21">
        <v>45800</v>
      </c>
      <c r="E88" t="s">
        <v>340</v>
      </c>
      <c r="F88" s="5">
        <v>1344</v>
      </c>
      <c r="G88" t="s">
        <v>25</v>
      </c>
      <c r="H88" t="s">
        <v>272</v>
      </c>
    </row>
    <row r="89" spans="1:8" x14ac:dyDescent="0.3">
      <c r="A89" t="s">
        <v>341</v>
      </c>
      <c r="B89" s="2">
        <v>7140</v>
      </c>
      <c r="C89" t="s">
        <v>14</v>
      </c>
      <c r="D89" s="21">
        <v>45800</v>
      </c>
      <c r="E89" t="s">
        <v>342</v>
      </c>
      <c r="F89" s="5">
        <v>1344</v>
      </c>
      <c r="G89" t="s">
        <v>25</v>
      </c>
      <c r="H89" t="s">
        <v>272</v>
      </c>
    </row>
    <row r="90" spans="1:8" x14ac:dyDescent="0.3">
      <c r="A90" t="s">
        <v>343</v>
      </c>
      <c r="B90" s="2">
        <v>7140</v>
      </c>
      <c r="C90" t="s">
        <v>14</v>
      </c>
      <c r="D90" s="21">
        <v>45800</v>
      </c>
      <c r="E90" t="s">
        <v>344</v>
      </c>
      <c r="F90" s="5">
        <v>904</v>
      </c>
      <c r="G90" t="s">
        <v>25</v>
      </c>
      <c r="H90" t="s">
        <v>272</v>
      </c>
    </row>
    <row r="91" spans="1:8" x14ac:dyDescent="0.3">
      <c r="A91" t="s">
        <v>316</v>
      </c>
      <c r="B91" s="2">
        <v>7140</v>
      </c>
      <c r="C91" t="s">
        <v>14</v>
      </c>
      <c r="D91" s="21">
        <v>45800</v>
      </c>
      <c r="E91" t="s">
        <v>345</v>
      </c>
      <c r="F91" s="5">
        <v>1319</v>
      </c>
      <c r="G91" t="s">
        <v>17</v>
      </c>
      <c r="H91" t="s">
        <v>2</v>
      </c>
    </row>
    <row r="92" spans="1:8" x14ac:dyDescent="0.3">
      <c r="A92" t="s">
        <v>346</v>
      </c>
      <c r="B92" s="2">
        <v>7140</v>
      </c>
      <c r="C92" t="s">
        <v>14</v>
      </c>
      <c r="D92" s="21">
        <v>45800</v>
      </c>
      <c r="E92" t="s">
        <v>347</v>
      </c>
      <c r="F92" s="5">
        <v>346</v>
      </c>
      <c r="G92" t="s">
        <v>25</v>
      </c>
      <c r="H92" t="s">
        <v>272</v>
      </c>
    </row>
    <row r="93" spans="1:8" x14ac:dyDescent="0.3">
      <c r="A93" t="s">
        <v>348</v>
      </c>
      <c r="B93" s="2">
        <v>7140</v>
      </c>
      <c r="C93" t="s">
        <v>14</v>
      </c>
      <c r="D93" s="21">
        <v>45780</v>
      </c>
      <c r="E93" t="s">
        <v>349</v>
      </c>
      <c r="F93" s="5">
        <v>384</v>
      </c>
      <c r="G93" t="s">
        <v>25</v>
      </c>
      <c r="H93" t="s">
        <v>272</v>
      </c>
    </row>
    <row r="94" spans="1:8" x14ac:dyDescent="0.3">
      <c r="A94" t="s">
        <v>350</v>
      </c>
      <c r="B94" s="2">
        <v>7140</v>
      </c>
      <c r="C94" t="s">
        <v>14</v>
      </c>
      <c r="D94" s="21">
        <v>45800</v>
      </c>
      <c r="E94" t="s">
        <v>351</v>
      </c>
      <c r="F94" s="5">
        <v>1974</v>
      </c>
      <c r="G94" t="s">
        <v>15</v>
      </c>
      <c r="H94" t="s">
        <v>2</v>
      </c>
    </row>
    <row r="95" spans="1:8" x14ac:dyDescent="0.3">
      <c r="A95" t="s">
        <v>132</v>
      </c>
      <c r="B95" s="2">
        <v>7140</v>
      </c>
      <c r="C95" t="s">
        <v>14</v>
      </c>
      <c r="D95" s="21">
        <v>45774</v>
      </c>
      <c r="E95" t="s">
        <v>183</v>
      </c>
      <c r="F95" s="5">
        <v>4321</v>
      </c>
      <c r="G95" t="s">
        <v>1</v>
      </c>
      <c r="H95" t="s">
        <v>2</v>
      </c>
    </row>
    <row r="96" spans="1:8" x14ac:dyDescent="0.3">
      <c r="A96" t="s">
        <v>180</v>
      </c>
      <c r="B96" s="2">
        <v>7140</v>
      </c>
      <c r="C96" t="s">
        <v>14</v>
      </c>
      <c r="D96" s="21">
        <v>45729</v>
      </c>
      <c r="E96" t="s">
        <v>181</v>
      </c>
      <c r="F96" s="5">
        <v>381</v>
      </c>
      <c r="G96" t="s">
        <v>62</v>
      </c>
      <c r="H96" t="s">
        <v>2</v>
      </c>
    </row>
    <row r="97" spans="1:8" x14ac:dyDescent="0.3">
      <c r="A97" t="s">
        <v>130</v>
      </c>
      <c r="B97" s="2">
        <v>7140</v>
      </c>
      <c r="C97" t="s">
        <v>14</v>
      </c>
      <c r="D97" s="21">
        <v>45736</v>
      </c>
      <c r="E97" t="s">
        <v>182</v>
      </c>
      <c r="F97" s="5">
        <v>258</v>
      </c>
      <c r="G97" t="s">
        <v>62</v>
      </c>
      <c r="H97" t="s">
        <v>2</v>
      </c>
    </row>
    <row r="98" spans="1:8" x14ac:dyDescent="0.3">
      <c r="A98" t="s">
        <v>148</v>
      </c>
      <c r="B98" s="2">
        <v>7140</v>
      </c>
      <c r="C98" t="s">
        <v>14</v>
      </c>
      <c r="D98" s="21">
        <v>45690</v>
      </c>
      <c r="E98" t="s">
        <v>149</v>
      </c>
      <c r="F98" s="5">
        <v>3454</v>
      </c>
      <c r="G98" t="s">
        <v>17</v>
      </c>
      <c r="H98" t="s">
        <v>2</v>
      </c>
    </row>
    <row r="99" spans="1:8" x14ac:dyDescent="0.3">
      <c r="A99" t="s">
        <v>122</v>
      </c>
      <c r="B99" s="2">
        <v>7140</v>
      </c>
      <c r="C99" t="s">
        <v>14</v>
      </c>
      <c r="D99" s="21">
        <v>45689</v>
      </c>
      <c r="E99" t="s">
        <v>143</v>
      </c>
      <c r="F99" s="5">
        <v>772</v>
      </c>
      <c r="G99" t="s">
        <v>17</v>
      </c>
      <c r="H99" t="s">
        <v>2</v>
      </c>
    </row>
    <row r="100" spans="1:8" x14ac:dyDescent="0.3">
      <c r="A100" t="s">
        <v>178</v>
      </c>
      <c r="B100" s="2">
        <v>7140</v>
      </c>
      <c r="C100" t="s">
        <v>14</v>
      </c>
      <c r="D100" s="21">
        <v>45728</v>
      </c>
      <c r="E100" t="s">
        <v>179</v>
      </c>
      <c r="F100" s="5">
        <v>3100.4</v>
      </c>
      <c r="G100" t="s">
        <v>17</v>
      </c>
      <c r="H100" t="s">
        <v>2</v>
      </c>
    </row>
    <row r="101" spans="1:8" x14ac:dyDescent="0.3">
      <c r="A101" t="s">
        <v>176</v>
      </c>
      <c r="B101" s="2">
        <v>7140</v>
      </c>
      <c r="C101" t="s">
        <v>14</v>
      </c>
      <c r="D101" s="21">
        <v>45719</v>
      </c>
      <c r="E101" t="s">
        <v>177</v>
      </c>
      <c r="F101" s="5">
        <v>566</v>
      </c>
      <c r="G101" t="s">
        <v>17</v>
      </c>
      <c r="H101" t="s">
        <v>2</v>
      </c>
    </row>
    <row r="102" spans="1:8" x14ac:dyDescent="0.3">
      <c r="A102" t="s">
        <v>120</v>
      </c>
      <c r="B102" s="2">
        <v>7140</v>
      </c>
      <c r="C102" t="s">
        <v>14</v>
      </c>
      <c r="D102" s="21">
        <v>45688</v>
      </c>
      <c r="E102" t="s">
        <v>136</v>
      </c>
      <c r="F102" s="5">
        <v>278.35000000000002</v>
      </c>
      <c r="G102" t="s">
        <v>17</v>
      </c>
      <c r="H102" t="s">
        <v>2</v>
      </c>
    </row>
    <row r="103" spans="1:8" x14ac:dyDescent="0.3">
      <c r="A103" t="s">
        <v>168</v>
      </c>
      <c r="B103" s="2">
        <v>7140</v>
      </c>
      <c r="C103" t="s">
        <v>14</v>
      </c>
      <c r="D103" s="21">
        <v>45709</v>
      </c>
      <c r="E103" t="s">
        <v>169</v>
      </c>
      <c r="F103" s="5">
        <v>5940</v>
      </c>
      <c r="G103" t="s">
        <v>62</v>
      </c>
      <c r="H103" t="s">
        <v>2</v>
      </c>
    </row>
    <row r="104" spans="1:8" x14ac:dyDescent="0.3">
      <c r="A104" t="s">
        <v>172</v>
      </c>
      <c r="B104" s="2">
        <v>7140</v>
      </c>
      <c r="C104" t="s">
        <v>14</v>
      </c>
      <c r="D104" s="21">
        <v>45712</v>
      </c>
      <c r="E104" t="s">
        <v>173</v>
      </c>
      <c r="F104" s="5">
        <v>2970</v>
      </c>
      <c r="G104" t="s">
        <v>62</v>
      </c>
      <c r="H104" t="s">
        <v>2</v>
      </c>
    </row>
    <row r="105" spans="1:8" x14ac:dyDescent="0.3">
      <c r="A105" t="s">
        <v>174</v>
      </c>
      <c r="B105" s="2">
        <v>7140</v>
      </c>
      <c r="C105" t="s">
        <v>14</v>
      </c>
      <c r="D105" s="21">
        <v>45712</v>
      </c>
      <c r="E105" t="s">
        <v>175</v>
      </c>
      <c r="F105" s="5">
        <v>3428</v>
      </c>
      <c r="G105" t="s">
        <v>62</v>
      </c>
      <c r="H105" t="s">
        <v>2</v>
      </c>
    </row>
    <row r="106" spans="1:8" x14ac:dyDescent="0.3">
      <c r="A106" t="s">
        <v>164</v>
      </c>
      <c r="B106" s="2">
        <v>7140</v>
      </c>
      <c r="C106" t="s">
        <v>14</v>
      </c>
      <c r="D106" s="21">
        <v>45708</v>
      </c>
      <c r="E106" t="s">
        <v>165</v>
      </c>
      <c r="F106" s="5">
        <v>3878</v>
      </c>
      <c r="G106" t="s">
        <v>62</v>
      </c>
      <c r="H106" t="s">
        <v>2</v>
      </c>
    </row>
    <row r="107" spans="1:8" x14ac:dyDescent="0.3">
      <c r="A107" t="s">
        <v>166</v>
      </c>
      <c r="B107" s="2">
        <v>7140</v>
      </c>
      <c r="C107" t="s">
        <v>14</v>
      </c>
      <c r="D107" s="21">
        <v>45708</v>
      </c>
      <c r="E107" t="s">
        <v>167</v>
      </c>
      <c r="F107" s="5">
        <v>4128</v>
      </c>
      <c r="G107" t="s">
        <v>62</v>
      </c>
      <c r="H107" t="s">
        <v>2</v>
      </c>
    </row>
    <row r="108" spans="1:8" x14ac:dyDescent="0.3">
      <c r="A108" t="s">
        <v>170</v>
      </c>
      <c r="B108" s="2">
        <v>7140</v>
      </c>
      <c r="C108" t="s">
        <v>14</v>
      </c>
      <c r="D108" s="21">
        <v>45709</v>
      </c>
      <c r="E108" t="s">
        <v>171</v>
      </c>
      <c r="F108" s="5">
        <v>583</v>
      </c>
      <c r="G108" t="s">
        <v>17</v>
      </c>
      <c r="H108" t="s">
        <v>2</v>
      </c>
    </row>
    <row r="109" spans="1:8" x14ac:dyDescent="0.3">
      <c r="A109" t="s">
        <v>137</v>
      </c>
      <c r="B109" s="2">
        <v>7140</v>
      </c>
      <c r="C109" t="s">
        <v>14</v>
      </c>
      <c r="D109" s="21">
        <v>45688</v>
      </c>
      <c r="E109" t="s">
        <v>138</v>
      </c>
      <c r="F109" s="5">
        <v>2303</v>
      </c>
      <c r="G109" t="s">
        <v>17</v>
      </c>
      <c r="H109" t="s">
        <v>2</v>
      </c>
    </row>
    <row r="110" spans="1:8" x14ac:dyDescent="0.3">
      <c r="A110" t="s">
        <v>144</v>
      </c>
      <c r="B110" s="2">
        <v>7140</v>
      </c>
      <c r="C110" t="s">
        <v>14</v>
      </c>
      <c r="D110" s="21">
        <v>45689</v>
      </c>
      <c r="E110" t="s">
        <v>145</v>
      </c>
      <c r="F110" s="5">
        <v>654</v>
      </c>
      <c r="G110" t="s">
        <v>17</v>
      </c>
      <c r="H110" t="s">
        <v>2</v>
      </c>
    </row>
    <row r="111" spans="1:8" x14ac:dyDescent="0.3">
      <c r="A111" t="s">
        <v>158</v>
      </c>
      <c r="B111" s="2">
        <v>7140</v>
      </c>
      <c r="C111" t="s">
        <v>14</v>
      </c>
      <c r="D111" s="21">
        <v>45699</v>
      </c>
      <c r="E111" t="s">
        <v>159</v>
      </c>
      <c r="F111" s="5">
        <v>566</v>
      </c>
      <c r="G111" t="s">
        <v>17</v>
      </c>
      <c r="H111" t="s">
        <v>2</v>
      </c>
    </row>
    <row r="112" spans="1:8" x14ac:dyDescent="0.3">
      <c r="A112" t="s">
        <v>160</v>
      </c>
      <c r="B112" s="2">
        <v>7140</v>
      </c>
      <c r="C112" t="s">
        <v>14</v>
      </c>
      <c r="D112" s="21">
        <v>45699</v>
      </c>
      <c r="E112" t="s">
        <v>161</v>
      </c>
      <c r="F112" s="5">
        <v>869</v>
      </c>
      <c r="G112" t="s">
        <v>17</v>
      </c>
      <c r="H112" t="s">
        <v>2</v>
      </c>
    </row>
    <row r="113" spans="1:8" x14ac:dyDescent="0.3">
      <c r="A113" t="s">
        <v>150</v>
      </c>
      <c r="B113" s="2">
        <v>7140</v>
      </c>
      <c r="C113" t="s">
        <v>14</v>
      </c>
      <c r="D113" s="21">
        <v>45690</v>
      </c>
      <c r="E113" t="s">
        <v>151</v>
      </c>
      <c r="F113" s="5">
        <v>1042</v>
      </c>
      <c r="G113" t="s">
        <v>17</v>
      </c>
      <c r="H113" t="s">
        <v>2</v>
      </c>
    </row>
    <row r="114" spans="1:8" x14ac:dyDescent="0.3">
      <c r="A114" t="s">
        <v>139</v>
      </c>
      <c r="B114" s="2">
        <v>7140</v>
      </c>
      <c r="C114" t="s">
        <v>14</v>
      </c>
      <c r="D114" s="21">
        <v>45688</v>
      </c>
      <c r="E114" t="s">
        <v>140</v>
      </c>
      <c r="F114" s="5">
        <v>1319</v>
      </c>
      <c r="G114" t="s">
        <v>17</v>
      </c>
      <c r="H114" t="s">
        <v>2</v>
      </c>
    </row>
    <row r="115" spans="1:8" x14ac:dyDescent="0.3">
      <c r="A115" t="s">
        <v>146</v>
      </c>
      <c r="B115" s="2">
        <v>7140</v>
      </c>
      <c r="C115" t="s">
        <v>14</v>
      </c>
      <c r="D115" s="21">
        <v>45689</v>
      </c>
      <c r="E115" t="s">
        <v>147</v>
      </c>
      <c r="F115" s="5">
        <v>566</v>
      </c>
      <c r="G115" t="s">
        <v>17</v>
      </c>
      <c r="H115" t="s">
        <v>2</v>
      </c>
    </row>
    <row r="116" spans="1:8" x14ac:dyDescent="0.3">
      <c r="A116" t="s">
        <v>162</v>
      </c>
      <c r="B116" s="2">
        <v>7140</v>
      </c>
      <c r="C116" t="s">
        <v>14</v>
      </c>
      <c r="D116" s="21">
        <v>45699</v>
      </c>
      <c r="E116" t="s">
        <v>163</v>
      </c>
      <c r="F116" s="5">
        <v>4298</v>
      </c>
      <c r="G116" t="s">
        <v>17</v>
      </c>
      <c r="H116" t="s">
        <v>2</v>
      </c>
    </row>
    <row r="117" spans="1:8" x14ac:dyDescent="0.3">
      <c r="A117" t="s">
        <v>152</v>
      </c>
      <c r="B117" s="2">
        <v>7140</v>
      </c>
      <c r="C117" t="s">
        <v>14</v>
      </c>
      <c r="D117" s="21">
        <v>45691</v>
      </c>
      <c r="E117" t="s">
        <v>153</v>
      </c>
      <c r="F117" s="5">
        <v>2174</v>
      </c>
      <c r="G117" t="s">
        <v>17</v>
      </c>
      <c r="H117" t="s">
        <v>2</v>
      </c>
    </row>
    <row r="118" spans="1:8" x14ac:dyDescent="0.3">
      <c r="A118" t="s">
        <v>154</v>
      </c>
      <c r="B118" s="2">
        <v>7140</v>
      </c>
      <c r="C118" t="s">
        <v>14</v>
      </c>
      <c r="D118" s="21">
        <v>45691</v>
      </c>
      <c r="E118" t="s">
        <v>155</v>
      </c>
      <c r="F118" s="5">
        <v>244</v>
      </c>
      <c r="G118" t="s">
        <v>17</v>
      </c>
      <c r="H118" t="s">
        <v>2</v>
      </c>
    </row>
    <row r="119" spans="1:8" x14ac:dyDescent="0.3">
      <c r="A119" t="s">
        <v>156</v>
      </c>
      <c r="B119" s="2">
        <v>7140</v>
      </c>
      <c r="C119" t="s">
        <v>14</v>
      </c>
      <c r="D119" s="21">
        <v>45698</v>
      </c>
      <c r="E119" t="s">
        <v>157</v>
      </c>
      <c r="F119" s="5">
        <v>114635</v>
      </c>
      <c r="G119" t="s">
        <v>17</v>
      </c>
      <c r="H119" t="s">
        <v>2</v>
      </c>
    </row>
    <row r="120" spans="1:8" x14ac:dyDescent="0.3">
      <c r="A120" t="s">
        <v>141</v>
      </c>
      <c r="B120" s="2">
        <v>7140</v>
      </c>
      <c r="C120" t="s">
        <v>14</v>
      </c>
      <c r="D120" s="21">
        <v>45688</v>
      </c>
      <c r="E120" t="s">
        <v>142</v>
      </c>
      <c r="F120" s="5">
        <v>169</v>
      </c>
      <c r="G120" t="s">
        <v>17</v>
      </c>
      <c r="H120" t="s">
        <v>2</v>
      </c>
    </row>
    <row r="121" spans="1:8" x14ac:dyDescent="0.3">
      <c r="A121" t="s">
        <v>134</v>
      </c>
      <c r="B121" s="2">
        <v>7140</v>
      </c>
      <c r="C121" t="s">
        <v>14</v>
      </c>
      <c r="D121" s="21">
        <v>45667</v>
      </c>
      <c r="E121" t="s">
        <v>135</v>
      </c>
      <c r="F121" s="5">
        <v>1961</v>
      </c>
      <c r="G121" t="s">
        <v>17</v>
      </c>
      <c r="H121" t="s">
        <v>2</v>
      </c>
    </row>
    <row r="122" spans="1:8" x14ac:dyDescent="0.3">
      <c r="A122" t="s">
        <v>352</v>
      </c>
      <c r="B122" s="2">
        <v>7320</v>
      </c>
      <c r="C122" t="s">
        <v>22</v>
      </c>
      <c r="D122" s="21">
        <v>45900</v>
      </c>
      <c r="E122" t="s">
        <v>353</v>
      </c>
      <c r="F122" s="5">
        <v>4590.25</v>
      </c>
      <c r="G122" t="s">
        <v>25</v>
      </c>
      <c r="H122" t="s">
        <v>186</v>
      </c>
    </row>
    <row r="123" spans="1:8" x14ac:dyDescent="0.3">
      <c r="A123" t="s">
        <v>354</v>
      </c>
      <c r="B123" s="2">
        <v>7320</v>
      </c>
      <c r="C123" t="s">
        <v>22</v>
      </c>
      <c r="D123" s="21">
        <v>45870</v>
      </c>
      <c r="E123" t="s">
        <v>355</v>
      </c>
      <c r="F123" s="5">
        <v>34.24</v>
      </c>
      <c r="G123" t="s">
        <v>25</v>
      </c>
      <c r="H123" t="s">
        <v>186</v>
      </c>
    </row>
    <row r="124" spans="1:8" x14ac:dyDescent="0.3">
      <c r="A124" t="s">
        <v>356</v>
      </c>
      <c r="B124" s="2">
        <v>7320</v>
      </c>
      <c r="C124" t="s">
        <v>22</v>
      </c>
      <c r="D124" s="21">
        <v>45901</v>
      </c>
      <c r="E124" t="s">
        <v>357</v>
      </c>
      <c r="F124" s="5">
        <v>5364.5</v>
      </c>
      <c r="G124" t="s">
        <v>25</v>
      </c>
      <c r="H124" t="s">
        <v>186</v>
      </c>
    </row>
    <row r="125" spans="1:8" x14ac:dyDescent="0.3">
      <c r="A125" t="s">
        <v>358</v>
      </c>
      <c r="B125" s="2">
        <v>7320</v>
      </c>
      <c r="C125" t="s">
        <v>22</v>
      </c>
      <c r="D125" s="21">
        <v>45911</v>
      </c>
      <c r="E125" t="s">
        <v>359</v>
      </c>
      <c r="F125" s="5">
        <v>7996.65</v>
      </c>
      <c r="G125" t="s">
        <v>25</v>
      </c>
      <c r="H125" t="s">
        <v>186</v>
      </c>
    </row>
    <row r="126" spans="1:8" x14ac:dyDescent="0.3">
      <c r="A126" t="s">
        <v>360</v>
      </c>
      <c r="B126" s="2">
        <v>7320</v>
      </c>
      <c r="C126" t="s">
        <v>22</v>
      </c>
      <c r="D126" s="21">
        <v>45908</v>
      </c>
      <c r="E126" t="s">
        <v>361</v>
      </c>
      <c r="F126" s="5">
        <v>7890</v>
      </c>
      <c r="G126" t="s">
        <v>25</v>
      </c>
      <c r="H126" t="s">
        <v>186</v>
      </c>
    </row>
    <row r="127" spans="1:8" x14ac:dyDescent="0.3">
      <c r="A127" t="s">
        <v>362</v>
      </c>
      <c r="B127" s="2">
        <v>7320</v>
      </c>
      <c r="C127" t="s">
        <v>22</v>
      </c>
      <c r="D127" s="21">
        <v>45908</v>
      </c>
      <c r="E127" t="s">
        <v>363</v>
      </c>
      <c r="F127" s="5">
        <v>8101</v>
      </c>
      <c r="G127" t="s">
        <v>25</v>
      </c>
      <c r="H127" t="s">
        <v>186</v>
      </c>
    </row>
    <row r="128" spans="1:8" x14ac:dyDescent="0.3">
      <c r="A128" t="s">
        <v>364</v>
      </c>
      <c r="B128" s="2">
        <v>7320</v>
      </c>
      <c r="C128" t="s">
        <v>22</v>
      </c>
      <c r="D128" s="21">
        <v>45905</v>
      </c>
      <c r="E128" t="s">
        <v>365</v>
      </c>
      <c r="F128" s="5">
        <v>201.56</v>
      </c>
      <c r="G128" t="s">
        <v>25</v>
      </c>
      <c r="H128" t="s">
        <v>186</v>
      </c>
    </row>
    <row r="129" spans="1:10" x14ac:dyDescent="0.3">
      <c r="A129" t="s">
        <v>366</v>
      </c>
      <c r="B129" s="2">
        <v>7320</v>
      </c>
      <c r="C129" t="s">
        <v>22</v>
      </c>
      <c r="D129" s="21">
        <v>45905</v>
      </c>
      <c r="E129" t="s">
        <v>367</v>
      </c>
      <c r="F129" s="5">
        <v>7693</v>
      </c>
      <c r="G129" t="s">
        <v>25</v>
      </c>
      <c r="H129" t="s">
        <v>186</v>
      </c>
    </row>
    <row r="130" spans="1:10" x14ac:dyDescent="0.3">
      <c r="A130" t="s">
        <v>368</v>
      </c>
      <c r="B130" s="2">
        <v>7320</v>
      </c>
      <c r="C130" t="s">
        <v>22</v>
      </c>
      <c r="D130" s="21">
        <v>45903</v>
      </c>
      <c r="E130" t="s">
        <v>369</v>
      </c>
      <c r="F130" s="5">
        <v>7500</v>
      </c>
      <c r="G130" t="s">
        <v>25</v>
      </c>
      <c r="H130" t="s">
        <v>186</v>
      </c>
    </row>
    <row r="131" spans="1:10" x14ac:dyDescent="0.3">
      <c r="A131" t="s">
        <v>370</v>
      </c>
      <c r="B131" s="2">
        <v>7320</v>
      </c>
      <c r="C131" t="s">
        <v>22</v>
      </c>
      <c r="D131" s="21">
        <v>45909</v>
      </c>
      <c r="E131" t="s">
        <v>371</v>
      </c>
      <c r="F131" s="5">
        <v>273013.81</v>
      </c>
      <c r="G131" t="s">
        <v>25</v>
      </c>
      <c r="H131" t="s">
        <v>186</v>
      </c>
    </row>
    <row r="132" spans="1:10" x14ac:dyDescent="0.3">
      <c r="A132" t="s">
        <v>372</v>
      </c>
      <c r="B132" s="2">
        <v>7320</v>
      </c>
      <c r="C132" t="s">
        <v>22</v>
      </c>
      <c r="D132" s="21">
        <v>45909</v>
      </c>
      <c r="E132" t="s">
        <v>373</v>
      </c>
      <c r="F132" s="5">
        <v>56819.69</v>
      </c>
      <c r="G132" t="s">
        <v>25</v>
      </c>
      <c r="H132" t="s">
        <v>186</v>
      </c>
    </row>
    <row r="133" spans="1:10" x14ac:dyDescent="0.3">
      <c r="A133" t="s">
        <v>374</v>
      </c>
      <c r="B133" s="2">
        <v>7320</v>
      </c>
      <c r="C133" t="s">
        <v>22</v>
      </c>
      <c r="D133" s="21">
        <v>45900</v>
      </c>
      <c r="E133" t="s">
        <v>375</v>
      </c>
      <c r="F133" s="5">
        <v>85680.31</v>
      </c>
      <c r="G133" t="s">
        <v>25</v>
      </c>
      <c r="H133" t="s">
        <v>186</v>
      </c>
    </row>
    <row r="134" spans="1:10" x14ac:dyDescent="0.3">
      <c r="A134" t="s">
        <v>376</v>
      </c>
      <c r="B134" s="2">
        <v>7320</v>
      </c>
      <c r="C134" t="s">
        <v>22</v>
      </c>
      <c r="D134" s="21">
        <v>45894</v>
      </c>
      <c r="E134" t="s">
        <v>377</v>
      </c>
      <c r="F134" s="5">
        <v>25000</v>
      </c>
      <c r="G134" t="s">
        <v>25</v>
      </c>
      <c r="H134" t="s">
        <v>186</v>
      </c>
    </row>
    <row r="135" spans="1:10" x14ac:dyDescent="0.3">
      <c r="A135" t="s">
        <v>378</v>
      </c>
      <c r="B135" s="2">
        <v>7320</v>
      </c>
      <c r="C135" t="s">
        <v>22</v>
      </c>
      <c r="D135" s="21">
        <v>45880</v>
      </c>
      <c r="E135" t="s">
        <v>379</v>
      </c>
      <c r="F135" s="5">
        <v>1215.8599999999999</v>
      </c>
      <c r="G135" t="s">
        <v>25</v>
      </c>
      <c r="H135" t="s">
        <v>186</v>
      </c>
    </row>
    <row r="136" spans="1:10" x14ac:dyDescent="0.3">
      <c r="A136" t="s">
        <v>380</v>
      </c>
      <c r="B136" s="2">
        <v>7320</v>
      </c>
      <c r="C136" t="s">
        <v>22</v>
      </c>
      <c r="D136" s="21">
        <v>45853</v>
      </c>
      <c r="E136" t="s">
        <v>381</v>
      </c>
      <c r="F136" s="5">
        <v>3750</v>
      </c>
      <c r="G136" t="s">
        <v>25</v>
      </c>
      <c r="H136" t="s">
        <v>4</v>
      </c>
    </row>
    <row r="137" spans="1:10" x14ac:dyDescent="0.3">
      <c r="A137" t="s">
        <v>382</v>
      </c>
      <c r="B137" s="2">
        <v>7320</v>
      </c>
      <c r="C137" t="s">
        <v>22</v>
      </c>
      <c r="D137" s="21">
        <v>45839</v>
      </c>
      <c r="E137" t="s">
        <v>383</v>
      </c>
      <c r="F137" s="5">
        <v>99.42</v>
      </c>
      <c r="G137" t="s">
        <v>25</v>
      </c>
      <c r="H137" t="s">
        <v>186</v>
      </c>
    </row>
    <row r="138" spans="1:10" x14ac:dyDescent="0.3">
      <c r="A138" t="s">
        <v>384</v>
      </c>
      <c r="B138" s="2">
        <v>7320</v>
      </c>
      <c r="C138" t="s">
        <v>22</v>
      </c>
      <c r="D138" s="21">
        <v>45834</v>
      </c>
      <c r="E138" t="s">
        <v>385</v>
      </c>
      <c r="F138" s="5">
        <v>1900</v>
      </c>
      <c r="G138" t="s">
        <v>25</v>
      </c>
      <c r="H138" t="s">
        <v>186</v>
      </c>
    </row>
    <row r="139" spans="1:10" x14ac:dyDescent="0.3">
      <c r="A139" t="s">
        <v>386</v>
      </c>
      <c r="B139" s="2">
        <v>7320</v>
      </c>
      <c r="C139" t="s">
        <v>22</v>
      </c>
      <c r="D139" s="21">
        <v>45790</v>
      </c>
      <c r="E139" t="s">
        <v>387</v>
      </c>
      <c r="F139" s="5">
        <v>1872.9</v>
      </c>
      <c r="G139" t="s">
        <v>25</v>
      </c>
      <c r="H139" t="s">
        <v>186</v>
      </c>
    </row>
    <row r="140" spans="1:10" x14ac:dyDescent="0.3">
      <c r="A140" t="s">
        <v>388</v>
      </c>
      <c r="B140" s="2">
        <v>7320</v>
      </c>
      <c r="C140" t="s">
        <v>22</v>
      </c>
      <c r="D140" s="21">
        <v>45779</v>
      </c>
      <c r="E140" t="s">
        <v>389</v>
      </c>
      <c r="F140" s="5">
        <v>4790</v>
      </c>
      <c r="G140" t="s">
        <v>25</v>
      </c>
      <c r="H140" t="s">
        <v>272</v>
      </c>
    </row>
    <row r="141" spans="1:10" x14ac:dyDescent="0.3">
      <c r="A141" t="s">
        <v>184</v>
      </c>
      <c r="B141" s="2">
        <v>7320</v>
      </c>
      <c r="C141" t="s">
        <v>22</v>
      </c>
      <c r="D141" s="21">
        <v>45777</v>
      </c>
      <c r="E141" t="s">
        <v>185</v>
      </c>
      <c r="F141" s="5">
        <v>4370.8500000000004</v>
      </c>
      <c r="G141" t="s">
        <v>25</v>
      </c>
      <c r="H141" t="s">
        <v>186</v>
      </c>
      <c r="I141" s="5"/>
      <c r="J141" s="5"/>
    </row>
    <row r="142" spans="1:10" x14ac:dyDescent="0.3">
      <c r="A142" t="s">
        <v>390</v>
      </c>
      <c r="B142" s="2">
        <v>7430</v>
      </c>
      <c r="C142" t="s">
        <v>26</v>
      </c>
      <c r="D142" s="21">
        <v>45908</v>
      </c>
      <c r="E142" t="s">
        <v>391</v>
      </c>
      <c r="F142" s="5">
        <v>4000</v>
      </c>
      <c r="G142" t="s">
        <v>27</v>
      </c>
      <c r="H142" t="s">
        <v>4</v>
      </c>
    </row>
    <row r="143" spans="1:10" x14ac:dyDescent="0.3">
      <c r="A143" t="s">
        <v>392</v>
      </c>
      <c r="B143" s="2">
        <v>7430</v>
      </c>
      <c r="C143" t="s">
        <v>26</v>
      </c>
      <c r="D143" s="21">
        <v>45813</v>
      </c>
      <c r="E143" t="s">
        <v>393</v>
      </c>
      <c r="F143" s="5">
        <v>10000</v>
      </c>
      <c r="G143" t="s">
        <v>25</v>
      </c>
      <c r="H143" t="s">
        <v>272</v>
      </c>
    </row>
    <row r="144" spans="1:10" x14ac:dyDescent="0.3">
      <c r="A144" t="s">
        <v>394</v>
      </c>
      <c r="B144" s="2">
        <v>7430</v>
      </c>
      <c r="C144" t="s">
        <v>26</v>
      </c>
      <c r="D144" s="21">
        <v>45813</v>
      </c>
      <c r="E144" t="s">
        <v>395</v>
      </c>
      <c r="F144" s="5">
        <v>10000</v>
      </c>
      <c r="G144" t="s">
        <v>25</v>
      </c>
      <c r="H144" t="s">
        <v>272</v>
      </c>
    </row>
    <row r="145" spans="1:8" x14ac:dyDescent="0.3">
      <c r="A145" t="s">
        <v>187</v>
      </c>
      <c r="B145" s="2">
        <v>7430</v>
      </c>
      <c r="C145" t="s">
        <v>26</v>
      </c>
      <c r="D145" s="21">
        <v>45726</v>
      </c>
      <c r="E145" t="s">
        <v>188</v>
      </c>
      <c r="F145" s="5">
        <v>326</v>
      </c>
      <c r="G145" t="s">
        <v>17</v>
      </c>
      <c r="H145" t="s">
        <v>2</v>
      </c>
    </row>
    <row r="146" spans="1:8" x14ac:dyDescent="0.3">
      <c r="A146" t="s">
        <v>396</v>
      </c>
      <c r="B146" s="2">
        <v>7700</v>
      </c>
      <c r="C146" t="s">
        <v>24</v>
      </c>
      <c r="D146" s="21">
        <v>45797</v>
      </c>
      <c r="E146" t="s">
        <v>397</v>
      </c>
      <c r="F146" s="5">
        <v>5530</v>
      </c>
      <c r="G146" t="s">
        <v>20</v>
      </c>
      <c r="H146" t="s">
        <v>2</v>
      </c>
    </row>
    <row r="147" spans="1:8" x14ac:dyDescent="0.3">
      <c r="A147" t="s">
        <v>207</v>
      </c>
      <c r="B147" s="2">
        <v>7700</v>
      </c>
      <c r="C147" t="s">
        <v>24</v>
      </c>
      <c r="D147" s="21">
        <v>45777</v>
      </c>
      <c r="E147" t="s">
        <v>208</v>
      </c>
      <c r="F147" s="5">
        <v>4510</v>
      </c>
      <c r="G147" t="s">
        <v>20</v>
      </c>
      <c r="H147" t="s">
        <v>2</v>
      </c>
    </row>
    <row r="148" spans="1:8" x14ac:dyDescent="0.3">
      <c r="A148" t="s">
        <v>203</v>
      </c>
      <c r="B148" s="2">
        <v>7700</v>
      </c>
      <c r="C148" t="s">
        <v>24</v>
      </c>
      <c r="D148" s="21">
        <v>45747</v>
      </c>
      <c r="E148" t="s">
        <v>204</v>
      </c>
      <c r="F148" s="5">
        <v>4000</v>
      </c>
      <c r="G148" t="s">
        <v>17</v>
      </c>
      <c r="H148" t="s">
        <v>2</v>
      </c>
    </row>
    <row r="149" spans="1:8" x14ac:dyDescent="0.3">
      <c r="A149" t="s">
        <v>205</v>
      </c>
      <c r="B149" s="2">
        <v>7700</v>
      </c>
      <c r="C149" t="s">
        <v>24</v>
      </c>
      <c r="D149" s="21">
        <v>45754</v>
      </c>
      <c r="E149" t="s">
        <v>206</v>
      </c>
      <c r="F149" s="5">
        <v>77000</v>
      </c>
      <c r="G149" t="s">
        <v>62</v>
      </c>
      <c r="H149" t="s">
        <v>4</v>
      </c>
    </row>
    <row r="150" spans="1:8" x14ac:dyDescent="0.3">
      <c r="A150" t="s">
        <v>199</v>
      </c>
      <c r="B150" s="2">
        <v>7700</v>
      </c>
      <c r="C150" t="s">
        <v>24</v>
      </c>
      <c r="D150" s="21">
        <v>45708</v>
      </c>
      <c r="E150" t="s">
        <v>200</v>
      </c>
      <c r="F150" s="5">
        <v>3870</v>
      </c>
      <c r="G150" t="s">
        <v>62</v>
      </c>
      <c r="H150" t="s">
        <v>4</v>
      </c>
    </row>
    <row r="151" spans="1:8" x14ac:dyDescent="0.3">
      <c r="A151" t="s">
        <v>201</v>
      </c>
      <c r="B151" s="2">
        <v>7700</v>
      </c>
      <c r="C151" t="s">
        <v>24</v>
      </c>
      <c r="D151" s="21">
        <v>45708</v>
      </c>
      <c r="E151" t="s">
        <v>202</v>
      </c>
      <c r="F151" s="5">
        <v>3870</v>
      </c>
      <c r="G151" t="s">
        <v>62</v>
      </c>
      <c r="H151" t="s">
        <v>4</v>
      </c>
    </row>
    <row r="152" spans="1:8" x14ac:dyDescent="0.3">
      <c r="A152" t="s">
        <v>197</v>
      </c>
      <c r="B152" s="2">
        <v>7700</v>
      </c>
      <c r="C152" t="s">
        <v>24</v>
      </c>
      <c r="D152" s="21">
        <v>45698</v>
      </c>
      <c r="E152" t="s">
        <v>198</v>
      </c>
      <c r="F152" s="5">
        <v>3300</v>
      </c>
      <c r="G152" t="s">
        <v>17</v>
      </c>
      <c r="H152" t="s">
        <v>2</v>
      </c>
    </row>
    <row r="153" spans="1:8" x14ac:dyDescent="0.3">
      <c r="A153" t="s">
        <v>189</v>
      </c>
      <c r="B153" s="2">
        <v>7700</v>
      </c>
      <c r="C153" t="s">
        <v>24</v>
      </c>
      <c r="D153" s="21">
        <v>45691</v>
      </c>
      <c r="E153" t="s">
        <v>190</v>
      </c>
      <c r="F153" s="5">
        <v>598</v>
      </c>
      <c r="G153" t="s">
        <v>27</v>
      </c>
      <c r="H153" t="s">
        <v>2</v>
      </c>
    </row>
    <row r="154" spans="1:8" x14ac:dyDescent="0.3">
      <c r="A154" t="s">
        <v>191</v>
      </c>
      <c r="B154" s="2">
        <v>7700</v>
      </c>
      <c r="C154" t="s">
        <v>24</v>
      </c>
      <c r="D154" s="21">
        <v>45691</v>
      </c>
      <c r="E154" t="s">
        <v>192</v>
      </c>
      <c r="F154" s="5">
        <v>1000</v>
      </c>
      <c r="G154" t="s">
        <v>27</v>
      </c>
      <c r="H154" t="s">
        <v>2</v>
      </c>
    </row>
    <row r="155" spans="1:8" x14ac:dyDescent="0.3">
      <c r="A155" t="s">
        <v>193</v>
      </c>
      <c r="B155" s="2">
        <v>7700</v>
      </c>
      <c r="C155" t="s">
        <v>24</v>
      </c>
      <c r="D155" s="21">
        <v>45691</v>
      </c>
      <c r="E155" t="s">
        <v>194</v>
      </c>
      <c r="F155" s="5">
        <v>5000</v>
      </c>
      <c r="G155" t="s">
        <v>17</v>
      </c>
      <c r="H155" t="s">
        <v>2</v>
      </c>
    </row>
    <row r="156" spans="1:8" x14ac:dyDescent="0.3">
      <c r="A156" t="s">
        <v>195</v>
      </c>
      <c r="B156" s="2">
        <v>7700</v>
      </c>
      <c r="C156" t="s">
        <v>24</v>
      </c>
      <c r="D156" s="21">
        <v>45693</v>
      </c>
      <c r="E156" t="s">
        <v>196</v>
      </c>
      <c r="F156" s="5">
        <v>4455</v>
      </c>
      <c r="G156" t="s">
        <v>17</v>
      </c>
      <c r="H156" t="s">
        <v>2</v>
      </c>
    </row>
    <row r="157" spans="1:8" x14ac:dyDescent="0.3">
      <c r="A157" t="s">
        <v>398</v>
      </c>
      <c r="B157" s="2">
        <v>7770</v>
      </c>
      <c r="C157" t="s">
        <v>6</v>
      </c>
      <c r="D157" s="21">
        <v>45915</v>
      </c>
      <c r="E157" t="s">
        <v>399</v>
      </c>
      <c r="F157" s="5">
        <v>27</v>
      </c>
      <c r="G157" t="s">
        <v>3</v>
      </c>
      <c r="H157" t="s">
        <v>8</v>
      </c>
    </row>
    <row r="158" spans="1:8" x14ac:dyDescent="0.3">
      <c r="A158" t="s">
        <v>400</v>
      </c>
      <c r="B158" s="2">
        <v>7770</v>
      </c>
      <c r="C158" t="s">
        <v>6</v>
      </c>
      <c r="D158" s="21">
        <v>45900</v>
      </c>
      <c r="E158" t="s">
        <v>401</v>
      </c>
      <c r="F158" s="5">
        <v>154.5</v>
      </c>
      <c r="G158" t="s">
        <v>7</v>
      </c>
      <c r="H158" t="s">
        <v>8</v>
      </c>
    </row>
    <row r="159" spans="1:8" x14ac:dyDescent="0.3">
      <c r="A159" t="s">
        <v>233</v>
      </c>
      <c r="B159" s="2">
        <v>7770</v>
      </c>
      <c r="C159" t="s">
        <v>6</v>
      </c>
      <c r="D159" s="21">
        <v>45891</v>
      </c>
      <c r="E159" t="s">
        <v>402</v>
      </c>
      <c r="F159" s="5">
        <v>36.75</v>
      </c>
      <c r="G159" t="s">
        <v>7</v>
      </c>
      <c r="H159" t="s">
        <v>8</v>
      </c>
    </row>
    <row r="160" spans="1:8" x14ac:dyDescent="0.3">
      <c r="A160" t="s">
        <v>403</v>
      </c>
      <c r="B160" s="2">
        <v>7770</v>
      </c>
      <c r="C160" t="s">
        <v>6</v>
      </c>
      <c r="D160" s="21">
        <v>45880</v>
      </c>
      <c r="E160" t="s">
        <v>399</v>
      </c>
      <c r="F160" s="5">
        <v>30</v>
      </c>
      <c r="G160" t="s">
        <v>7</v>
      </c>
      <c r="H160" t="s">
        <v>8</v>
      </c>
    </row>
    <row r="161" spans="1:8" x14ac:dyDescent="0.3">
      <c r="A161" t="s">
        <v>404</v>
      </c>
      <c r="B161" s="2">
        <v>7770</v>
      </c>
      <c r="C161" t="s">
        <v>6</v>
      </c>
      <c r="D161" s="21">
        <v>45869</v>
      </c>
      <c r="E161" t="s">
        <v>405</v>
      </c>
      <c r="F161" s="5">
        <v>107.5</v>
      </c>
      <c r="G161" t="s">
        <v>7</v>
      </c>
      <c r="H161" t="s">
        <v>8</v>
      </c>
    </row>
    <row r="162" spans="1:8" x14ac:dyDescent="0.3">
      <c r="A162" t="s">
        <v>406</v>
      </c>
      <c r="B162" s="2">
        <v>7770</v>
      </c>
      <c r="C162" t="s">
        <v>6</v>
      </c>
      <c r="D162" s="21">
        <v>45866</v>
      </c>
      <c r="E162" t="s">
        <v>32</v>
      </c>
      <c r="F162" s="5">
        <v>300</v>
      </c>
      <c r="G162" t="s">
        <v>7</v>
      </c>
      <c r="H162" t="s">
        <v>8</v>
      </c>
    </row>
    <row r="163" spans="1:8" x14ac:dyDescent="0.3">
      <c r="A163" t="s">
        <v>407</v>
      </c>
      <c r="B163" s="2">
        <v>7770</v>
      </c>
      <c r="C163" t="s">
        <v>6</v>
      </c>
      <c r="D163" s="21">
        <v>45852</v>
      </c>
      <c r="E163" t="s">
        <v>408</v>
      </c>
      <c r="F163" s="5">
        <v>42</v>
      </c>
      <c r="G163" t="s">
        <v>7</v>
      </c>
      <c r="H163" t="s">
        <v>8</v>
      </c>
    </row>
    <row r="164" spans="1:8" x14ac:dyDescent="0.3">
      <c r="A164" t="s">
        <v>409</v>
      </c>
      <c r="B164" s="2">
        <v>7770</v>
      </c>
      <c r="C164" t="s">
        <v>6</v>
      </c>
      <c r="D164" s="21">
        <v>45838</v>
      </c>
      <c r="E164" t="s">
        <v>410</v>
      </c>
      <c r="F164" s="5">
        <v>89.5</v>
      </c>
      <c r="G164" t="s">
        <v>7</v>
      </c>
      <c r="H164" t="s">
        <v>8</v>
      </c>
    </row>
    <row r="165" spans="1:8" x14ac:dyDescent="0.3">
      <c r="A165" t="s">
        <v>411</v>
      </c>
      <c r="B165" s="2">
        <v>7770</v>
      </c>
      <c r="C165" t="s">
        <v>6</v>
      </c>
      <c r="D165" s="21">
        <v>45824</v>
      </c>
      <c r="E165" t="s">
        <v>412</v>
      </c>
      <c r="F165" s="5">
        <v>69.5</v>
      </c>
      <c r="G165" t="s">
        <v>7</v>
      </c>
      <c r="H165" t="s">
        <v>8</v>
      </c>
    </row>
    <row r="166" spans="1:8" x14ac:dyDescent="0.3">
      <c r="A166" t="s">
        <v>413</v>
      </c>
      <c r="B166" s="2">
        <v>7770</v>
      </c>
      <c r="C166" t="s">
        <v>6</v>
      </c>
      <c r="D166" s="21">
        <v>45808</v>
      </c>
      <c r="E166" t="s">
        <v>414</v>
      </c>
      <c r="F166" s="5">
        <v>85</v>
      </c>
      <c r="G166" t="s">
        <v>7</v>
      </c>
      <c r="H166" t="s">
        <v>8</v>
      </c>
    </row>
    <row r="167" spans="1:8" x14ac:dyDescent="0.3">
      <c r="A167" t="s">
        <v>415</v>
      </c>
      <c r="B167" s="2">
        <v>7770</v>
      </c>
      <c r="C167" t="s">
        <v>6</v>
      </c>
      <c r="D167" s="21">
        <v>45789</v>
      </c>
      <c r="E167" t="s">
        <v>416</v>
      </c>
      <c r="F167" s="5">
        <v>36</v>
      </c>
      <c r="G167" t="s">
        <v>7</v>
      </c>
      <c r="H167" t="s">
        <v>8</v>
      </c>
    </row>
    <row r="168" spans="1:8" x14ac:dyDescent="0.3">
      <c r="A168" t="s">
        <v>226</v>
      </c>
      <c r="B168" s="2">
        <v>7770</v>
      </c>
      <c r="C168" t="s">
        <v>6</v>
      </c>
      <c r="D168" s="21">
        <v>45777</v>
      </c>
      <c r="E168" t="s">
        <v>223</v>
      </c>
      <c r="F168" s="5">
        <v>90</v>
      </c>
      <c r="G168" t="s">
        <v>7</v>
      </c>
      <c r="H168" t="s">
        <v>8</v>
      </c>
    </row>
    <row r="169" spans="1:8" x14ac:dyDescent="0.3">
      <c r="A169" t="s">
        <v>224</v>
      </c>
      <c r="B169" s="2">
        <v>7770</v>
      </c>
      <c r="C169" t="s">
        <v>6</v>
      </c>
      <c r="D169" s="21">
        <v>45761</v>
      </c>
      <c r="E169" t="s">
        <v>225</v>
      </c>
      <c r="F169" s="5">
        <v>50</v>
      </c>
      <c r="G169" t="s">
        <v>7</v>
      </c>
      <c r="H169" t="s">
        <v>8</v>
      </c>
    </row>
    <row r="170" spans="1:8" x14ac:dyDescent="0.3">
      <c r="A170" t="s">
        <v>222</v>
      </c>
      <c r="B170" s="2">
        <v>7770</v>
      </c>
      <c r="C170" t="s">
        <v>6</v>
      </c>
      <c r="D170" s="21">
        <v>45747</v>
      </c>
      <c r="E170" t="s">
        <v>223</v>
      </c>
      <c r="F170" s="5">
        <v>90</v>
      </c>
      <c r="G170" t="s">
        <v>7</v>
      </c>
      <c r="H170" t="s">
        <v>8</v>
      </c>
    </row>
    <row r="171" spans="1:8" x14ac:dyDescent="0.3">
      <c r="A171" t="s">
        <v>218</v>
      </c>
      <c r="B171" s="2">
        <v>7770</v>
      </c>
      <c r="C171" t="s">
        <v>6</v>
      </c>
      <c r="D171" s="21">
        <v>45726</v>
      </c>
      <c r="E171" t="s">
        <v>219</v>
      </c>
      <c r="F171" s="5">
        <v>83</v>
      </c>
      <c r="G171" t="s">
        <v>7</v>
      </c>
      <c r="H171" t="s">
        <v>8</v>
      </c>
    </row>
    <row r="172" spans="1:8" x14ac:dyDescent="0.3">
      <c r="A172" t="s">
        <v>105</v>
      </c>
      <c r="B172" s="2">
        <v>7770</v>
      </c>
      <c r="C172" t="s">
        <v>6</v>
      </c>
      <c r="D172" s="21">
        <v>45733</v>
      </c>
      <c r="E172" t="s">
        <v>221</v>
      </c>
      <c r="F172" s="5">
        <v>58.75</v>
      </c>
      <c r="G172" t="s">
        <v>3</v>
      </c>
      <c r="H172" t="s">
        <v>8</v>
      </c>
    </row>
    <row r="173" spans="1:8" x14ac:dyDescent="0.3">
      <c r="A173" t="s">
        <v>103</v>
      </c>
      <c r="B173" s="2">
        <v>7770</v>
      </c>
      <c r="C173" t="s">
        <v>6</v>
      </c>
      <c r="D173" s="21">
        <v>45730</v>
      </c>
      <c r="E173" t="s">
        <v>220</v>
      </c>
      <c r="F173" s="5">
        <v>15</v>
      </c>
      <c r="G173" t="s">
        <v>3</v>
      </c>
      <c r="H173" t="s">
        <v>8</v>
      </c>
    </row>
    <row r="174" spans="1:8" x14ac:dyDescent="0.3">
      <c r="A174" t="s">
        <v>216</v>
      </c>
      <c r="B174" s="2">
        <v>7770</v>
      </c>
      <c r="C174" t="s">
        <v>6</v>
      </c>
      <c r="D174" s="21">
        <v>45716</v>
      </c>
      <c r="E174" t="s">
        <v>217</v>
      </c>
      <c r="F174" s="5">
        <v>120.5</v>
      </c>
      <c r="G174" t="s">
        <v>7</v>
      </c>
      <c r="H174" t="s">
        <v>8</v>
      </c>
    </row>
    <row r="175" spans="1:8" x14ac:dyDescent="0.3">
      <c r="A175" t="s">
        <v>215</v>
      </c>
      <c r="B175" s="2">
        <v>7770</v>
      </c>
      <c r="C175" t="s">
        <v>6</v>
      </c>
      <c r="D175" s="21">
        <v>45713</v>
      </c>
      <c r="E175" t="s">
        <v>32</v>
      </c>
      <c r="F175" s="5">
        <v>300</v>
      </c>
      <c r="G175" t="s">
        <v>7</v>
      </c>
      <c r="H175" t="s">
        <v>8</v>
      </c>
    </row>
    <row r="176" spans="1:8" x14ac:dyDescent="0.3">
      <c r="A176" t="s">
        <v>213</v>
      </c>
      <c r="B176" s="2">
        <v>7770</v>
      </c>
      <c r="C176" t="s">
        <v>6</v>
      </c>
      <c r="D176" s="21">
        <v>45698</v>
      </c>
      <c r="E176" t="s">
        <v>214</v>
      </c>
      <c r="F176" s="5">
        <v>18.5</v>
      </c>
      <c r="G176" t="s">
        <v>7</v>
      </c>
      <c r="H176" t="s">
        <v>8</v>
      </c>
    </row>
    <row r="177" spans="1:8" x14ac:dyDescent="0.3">
      <c r="A177" t="s">
        <v>211</v>
      </c>
      <c r="B177" s="2">
        <v>7770</v>
      </c>
      <c r="C177" t="s">
        <v>6</v>
      </c>
      <c r="D177" s="21">
        <v>45688</v>
      </c>
      <c r="E177" t="s">
        <v>212</v>
      </c>
      <c r="F177" s="5">
        <v>109</v>
      </c>
      <c r="G177" t="s">
        <v>7</v>
      </c>
      <c r="H177" t="s">
        <v>8</v>
      </c>
    </row>
    <row r="178" spans="1:8" x14ac:dyDescent="0.3">
      <c r="A178" t="s">
        <v>209</v>
      </c>
      <c r="B178" s="2">
        <v>7770</v>
      </c>
      <c r="C178" t="s">
        <v>6</v>
      </c>
      <c r="D178" s="21">
        <v>45670</v>
      </c>
      <c r="E178" t="s">
        <v>210</v>
      </c>
      <c r="F178" s="5">
        <v>43</v>
      </c>
      <c r="G178" t="s">
        <v>3</v>
      </c>
      <c r="H178" t="s">
        <v>8</v>
      </c>
    </row>
  </sheetData>
  <pageMargins left="0.7" right="0.7" top="0.75" bottom="0.75" header="0.3" footer="0.3"/>
  <pageSetup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BCE8-E422-48A2-BA72-C1DE246C67C5}">
  <dimension ref="A1:K231"/>
  <sheetViews>
    <sheetView topLeftCell="B26" workbookViewId="0">
      <selection activeCell="I2" sqref="I2"/>
    </sheetView>
  </sheetViews>
  <sheetFormatPr baseColWidth="10" defaultRowHeight="14.4" x14ac:dyDescent="0.3"/>
  <cols>
    <col min="1" max="1" width="8.44140625" style="2" customWidth="1"/>
    <col min="2" max="2" width="25" style="28" customWidth="1"/>
    <col min="3" max="3" width="11.21875" style="24" customWidth="1"/>
    <col min="4" max="4" width="40.44140625" style="24" customWidth="1"/>
    <col min="5" max="5" width="12.33203125" style="25" customWidth="1"/>
    <col min="6" max="6" width="8.109375" style="24" customWidth="1"/>
    <col min="7" max="7" width="26.33203125" style="24" customWidth="1"/>
    <col min="8" max="8" width="38.6640625" style="24" customWidth="1"/>
    <col min="9" max="9" width="29.21875" bestFit="1" customWidth="1"/>
    <col min="10" max="10" width="10.6640625" bestFit="1" customWidth="1"/>
    <col min="11" max="11" width="12" bestFit="1" customWidth="1"/>
  </cols>
  <sheetData>
    <row r="1" spans="1:11" x14ac:dyDescent="0.3">
      <c r="A1" s="26" t="s">
        <v>419</v>
      </c>
      <c r="B1" s="27" t="s">
        <v>35</v>
      </c>
      <c r="C1" s="22" t="s">
        <v>36</v>
      </c>
      <c r="D1" s="22" t="s">
        <v>38</v>
      </c>
      <c r="E1" s="23" t="s">
        <v>37</v>
      </c>
      <c r="F1" s="22" t="s">
        <v>420</v>
      </c>
      <c r="G1" s="22" t="s">
        <v>421</v>
      </c>
      <c r="H1" s="22" t="s">
        <v>39</v>
      </c>
    </row>
    <row r="2" spans="1:11" x14ac:dyDescent="0.3">
      <c r="A2" s="2">
        <v>3400</v>
      </c>
      <c r="B2" s="28" t="s">
        <v>422</v>
      </c>
      <c r="C2" s="24" t="s">
        <v>423</v>
      </c>
      <c r="D2" s="24" t="s">
        <v>424</v>
      </c>
      <c r="E2" s="25">
        <v>-677151</v>
      </c>
      <c r="F2" s="24" t="s">
        <v>425</v>
      </c>
      <c r="G2" s="24" t="s">
        <v>426</v>
      </c>
      <c r="H2" s="24" t="s">
        <v>427</v>
      </c>
      <c r="I2" s="6" t="s">
        <v>228</v>
      </c>
      <c r="J2" s="20" t="s">
        <v>232</v>
      </c>
    </row>
    <row r="3" spans="1:11" x14ac:dyDescent="0.3">
      <c r="A3" s="2">
        <v>3420</v>
      </c>
      <c r="B3" s="28" t="s">
        <v>29</v>
      </c>
      <c r="C3" s="24" t="s">
        <v>428</v>
      </c>
      <c r="D3" s="24" t="s">
        <v>66</v>
      </c>
      <c r="E3" s="25">
        <v>-293900.64</v>
      </c>
      <c r="F3" s="24" t="s">
        <v>429</v>
      </c>
      <c r="G3" s="24" t="s">
        <v>28</v>
      </c>
      <c r="H3" s="24" t="s">
        <v>430</v>
      </c>
      <c r="I3" s="1" t="s">
        <v>429</v>
      </c>
      <c r="J3" s="29">
        <v>-293900.64</v>
      </c>
    </row>
    <row r="4" spans="1:11" x14ac:dyDescent="0.3">
      <c r="A4" s="2">
        <v>3900</v>
      </c>
      <c r="B4" s="28" t="s">
        <v>19</v>
      </c>
      <c r="C4" s="24" t="s">
        <v>431</v>
      </c>
      <c r="D4" s="24" t="s">
        <v>229</v>
      </c>
      <c r="E4" s="25">
        <v>-25000</v>
      </c>
      <c r="F4" s="24" t="s">
        <v>432</v>
      </c>
      <c r="G4" s="24" t="s">
        <v>9</v>
      </c>
      <c r="H4" s="24" t="s">
        <v>433</v>
      </c>
      <c r="I4" s="28" t="s">
        <v>28</v>
      </c>
      <c r="J4" s="29">
        <v>-293900.64</v>
      </c>
    </row>
    <row r="5" spans="1:11" x14ac:dyDescent="0.3">
      <c r="A5" s="2">
        <v>3900</v>
      </c>
      <c r="B5" s="28" t="s">
        <v>19</v>
      </c>
      <c r="C5" s="24" t="s">
        <v>434</v>
      </c>
      <c r="D5" s="24" t="s">
        <v>70</v>
      </c>
      <c r="E5" s="25">
        <v>-2190</v>
      </c>
      <c r="F5" s="24" t="s">
        <v>435</v>
      </c>
      <c r="G5" s="24" t="s">
        <v>18</v>
      </c>
      <c r="H5" s="24" t="s">
        <v>433</v>
      </c>
      <c r="I5" s="1" t="s">
        <v>425</v>
      </c>
      <c r="J5" s="29">
        <v>-677151</v>
      </c>
    </row>
    <row r="6" spans="1:11" x14ac:dyDescent="0.3">
      <c r="A6" s="2">
        <v>3900</v>
      </c>
      <c r="B6" s="28" t="s">
        <v>19</v>
      </c>
      <c r="C6" s="24" t="s">
        <v>436</v>
      </c>
      <c r="D6" s="24" t="s">
        <v>437</v>
      </c>
      <c r="E6" s="25">
        <v>-100000</v>
      </c>
      <c r="F6" s="24" t="s">
        <v>435</v>
      </c>
      <c r="G6" s="24" t="s">
        <v>18</v>
      </c>
      <c r="H6" s="24" t="s">
        <v>433</v>
      </c>
      <c r="I6" s="28" t="s">
        <v>426</v>
      </c>
      <c r="J6" s="29">
        <v>-677151</v>
      </c>
    </row>
    <row r="7" spans="1:11" x14ac:dyDescent="0.3">
      <c r="A7" s="2">
        <v>3900</v>
      </c>
      <c r="B7" s="28" t="s">
        <v>19</v>
      </c>
      <c r="C7" s="24" t="s">
        <v>438</v>
      </c>
      <c r="D7" s="24" t="s">
        <v>439</v>
      </c>
      <c r="E7" s="25">
        <v>-9974</v>
      </c>
      <c r="F7" s="24" t="s">
        <v>435</v>
      </c>
      <c r="G7" s="24" t="s">
        <v>18</v>
      </c>
      <c r="H7" s="24" t="s">
        <v>433</v>
      </c>
      <c r="I7" s="1" t="s">
        <v>443</v>
      </c>
      <c r="J7" s="29">
        <v>-77150</v>
      </c>
    </row>
    <row r="8" spans="1:11" x14ac:dyDescent="0.3">
      <c r="A8" s="2">
        <v>3920</v>
      </c>
      <c r="B8" s="28" t="s">
        <v>440</v>
      </c>
      <c r="C8" s="24" t="s">
        <v>441</v>
      </c>
      <c r="D8" s="24" t="s">
        <v>442</v>
      </c>
      <c r="E8" s="25">
        <v>-77150</v>
      </c>
      <c r="F8" s="24" t="s">
        <v>443</v>
      </c>
      <c r="G8" s="24" t="s">
        <v>444</v>
      </c>
      <c r="H8" s="24" t="s">
        <v>433</v>
      </c>
      <c r="I8" s="28" t="s">
        <v>444</v>
      </c>
      <c r="J8" s="29">
        <v>-77150</v>
      </c>
    </row>
    <row r="9" spans="1:11" x14ac:dyDescent="0.3">
      <c r="A9" s="2">
        <v>3940</v>
      </c>
      <c r="B9" s="28" t="s">
        <v>30</v>
      </c>
      <c r="C9" s="24" t="s">
        <v>445</v>
      </c>
      <c r="D9" s="24" t="s">
        <v>72</v>
      </c>
      <c r="E9" s="25">
        <v>-21000</v>
      </c>
      <c r="F9" s="24" t="s">
        <v>446</v>
      </c>
      <c r="G9" s="24" t="s">
        <v>31</v>
      </c>
      <c r="H9" s="24" t="s">
        <v>433</v>
      </c>
      <c r="I9" s="1" t="s">
        <v>432</v>
      </c>
      <c r="J9" s="29">
        <v>-184065</v>
      </c>
    </row>
    <row r="10" spans="1:11" x14ac:dyDescent="0.3">
      <c r="A10" s="2">
        <v>3940</v>
      </c>
      <c r="B10" s="28" t="s">
        <v>30</v>
      </c>
      <c r="C10" s="24" t="s">
        <v>445</v>
      </c>
      <c r="D10" s="24" t="s">
        <v>74</v>
      </c>
      <c r="E10" s="25">
        <v>-5600</v>
      </c>
      <c r="F10" s="24" t="s">
        <v>446</v>
      </c>
      <c r="G10" s="24" t="s">
        <v>31</v>
      </c>
      <c r="H10" s="24" t="s">
        <v>433</v>
      </c>
      <c r="I10" s="28" t="s">
        <v>9</v>
      </c>
      <c r="J10" s="29">
        <v>-184065</v>
      </c>
    </row>
    <row r="11" spans="1:11" x14ac:dyDescent="0.3">
      <c r="A11" s="2">
        <v>3940</v>
      </c>
      <c r="B11" s="28" t="s">
        <v>30</v>
      </c>
      <c r="C11" s="24" t="s">
        <v>445</v>
      </c>
      <c r="D11" s="24" t="s">
        <v>76</v>
      </c>
      <c r="E11" s="25">
        <v>-9800</v>
      </c>
      <c r="F11" s="24" t="s">
        <v>446</v>
      </c>
      <c r="G11" s="24" t="s">
        <v>31</v>
      </c>
      <c r="H11" s="24" t="s">
        <v>433</v>
      </c>
      <c r="I11" s="1" t="s">
        <v>446</v>
      </c>
      <c r="J11" s="29">
        <v>-61600</v>
      </c>
    </row>
    <row r="12" spans="1:11" x14ac:dyDescent="0.3">
      <c r="A12" s="2">
        <v>3940</v>
      </c>
      <c r="B12" s="28" t="s">
        <v>30</v>
      </c>
      <c r="C12" s="24" t="s">
        <v>445</v>
      </c>
      <c r="D12" s="24" t="s">
        <v>78</v>
      </c>
      <c r="E12" s="25">
        <v>-4200</v>
      </c>
      <c r="F12" s="24" t="s">
        <v>446</v>
      </c>
      <c r="G12" s="24" t="s">
        <v>31</v>
      </c>
      <c r="H12" s="24" t="s">
        <v>433</v>
      </c>
      <c r="I12" s="28" t="s">
        <v>31</v>
      </c>
      <c r="J12" s="29">
        <v>-61600</v>
      </c>
    </row>
    <row r="13" spans="1:11" x14ac:dyDescent="0.3">
      <c r="A13" s="2">
        <v>3940</v>
      </c>
      <c r="B13" s="28" t="s">
        <v>30</v>
      </c>
      <c r="C13" s="24" t="s">
        <v>445</v>
      </c>
      <c r="D13" s="24" t="s">
        <v>80</v>
      </c>
      <c r="E13" s="25">
        <v>-4200</v>
      </c>
      <c r="F13" s="24" t="s">
        <v>446</v>
      </c>
      <c r="G13" s="24" t="s">
        <v>31</v>
      </c>
      <c r="H13" s="24" t="s">
        <v>433</v>
      </c>
      <c r="I13" s="1" t="s">
        <v>435</v>
      </c>
      <c r="J13" s="29">
        <v>-152164</v>
      </c>
    </row>
    <row r="14" spans="1:11" x14ac:dyDescent="0.3">
      <c r="A14" s="2">
        <v>3940</v>
      </c>
      <c r="B14" s="28" t="s">
        <v>30</v>
      </c>
      <c r="C14" s="24" t="s">
        <v>445</v>
      </c>
      <c r="D14" s="24" t="s">
        <v>82</v>
      </c>
      <c r="E14" s="25">
        <v>-4200</v>
      </c>
      <c r="F14" s="24" t="s">
        <v>446</v>
      </c>
      <c r="G14" s="24" t="s">
        <v>31</v>
      </c>
      <c r="H14" s="24" t="s">
        <v>433</v>
      </c>
      <c r="I14" s="28" t="s">
        <v>18</v>
      </c>
      <c r="J14" s="29">
        <v>-152164</v>
      </c>
      <c r="K14" s="29">
        <f>SUM(J4,J6,J8,J10,J12,J14)</f>
        <v>-1446030.6400000001</v>
      </c>
    </row>
    <row r="15" spans="1:11" x14ac:dyDescent="0.3">
      <c r="A15" s="2">
        <v>3940</v>
      </c>
      <c r="B15" s="28" t="s">
        <v>30</v>
      </c>
      <c r="C15" s="24" t="s">
        <v>445</v>
      </c>
      <c r="D15" s="24" t="s">
        <v>84</v>
      </c>
      <c r="E15" s="25">
        <v>-1400</v>
      </c>
      <c r="F15" s="24" t="s">
        <v>446</v>
      </c>
      <c r="G15" s="24" t="s">
        <v>31</v>
      </c>
      <c r="H15" s="24" t="s">
        <v>433</v>
      </c>
      <c r="I15" s="1" t="s">
        <v>465</v>
      </c>
      <c r="J15" s="29">
        <v>176629.25</v>
      </c>
    </row>
    <row r="16" spans="1:11" x14ac:dyDescent="0.3">
      <c r="A16" s="2">
        <v>3940</v>
      </c>
      <c r="B16" s="28" t="s">
        <v>30</v>
      </c>
      <c r="C16" s="24" t="s">
        <v>445</v>
      </c>
      <c r="D16" s="24" t="s">
        <v>86</v>
      </c>
      <c r="E16" s="25">
        <v>1000</v>
      </c>
      <c r="F16" s="24" t="s">
        <v>446</v>
      </c>
      <c r="G16" s="24" t="s">
        <v>31</v>
      </c>
      <c r="H16" s="24" t="s">
        <v>433</v>
      </c>
      <c r="I16" s="28" t="s">
        <v>17</v>
      </c>
      <c r="J16" s="29">
        <v>176629.25</v>
      </c>
    </row>
    <row r="17" spans="1:10" x14ac:dyDescent="0.3">
      <c r="A17" s="2">
        <v>3940</v>
      </c>
      <c r="B17" s="28" t="s">
        <v>30</v>
      </c>
      <c r="C17" s="24" t="s">
        <v>445</v>
      </c>
      <c r="D17" s="24" t="s">
        <v>88</v>
      </c>
      <c r="E17" s="25">
        <v>-2800</v>
      </c>
      <c r="F17" s="24" t="s">
        <v>446</v>
      </c>
      <c r="G17" s="24" t="s">
        <v>31</v>
      </c>
      <c r="H17" s="24" t="s">
        <v>433</v>
      </c>
      <c r="I17" s="1" t="s">
        <v>531</v>
      </c>
      <c r="J17" s="29">
        <v>35760.9</v>
      </c>
    </row>
    <row r="18" spans="1:10" x14ac:dyDescent="0.3">
      <c r="A18" s="2">
        <v>3940</v>
      </c>
      <c r="B18" s="28" t="s">
        <v>30</v>
      </c>
      <c r="C18" s="24" t="s">
        <v>445</v>
      </c>
      <c r="D18" s="24" t="s">
        <v>90</v>
      </c>
      <c r="E18" s="25">
        <v>-2800</v>
      </c>
      <c r="F18" s="24" t="s">
        <v>446</v>
      </c>
      <c r="G18" s="24" t="s">
        <v>31</v>
      </c>
      <c r="H18" s="24" t="s">
        <v>433</v>
      </c>
      <c r="I18" s="28" t="s">
        <v>20</v>
      </c>
      <c r="J18" s="29">
        <v>35760.9</v>
      </c>
    </row>
    <row r="19" spans="1:10" x14ac:dyDescent="0.3">
      <c r="A19" s="2">
        <v>3940</v>
      </c>
      <c r="B19" s="28" t="s">
        <v>30</v>
      </c>
      <c r="C19" s="24" t="s">
        <v>445</v>
      </c>
      <c r="D19" s="24" t="s">
        <v>92</v>
      </c>
      <c r="E19" s="25">
        <v>-2800</v>
      </c>
      <c r="F19" s="24" t="s">
        <v>446</v>
      </c>
      <c r="G19" s="24" t="s">
        <v>31</v>
      </c>
      <c r="H19" s="24" t="s">
        <v>433</v>
      </c>
      <c r="I19" s="1" t="s">
        <v>546</v>
      </c>
      <c r="J19" s="29">
        <v>4587</v>
      </c>
    </row>
    <row r="20" spans="1:10" x14ac:dyDescent="0.3">
      <c r="A20" s="2">
        <v>3940</v>
      </c>
      <c r="B20" s="28" t="s">
        <v>30</v>
      </c>
      <c r="C20" s="24" t="s">
        <v>445</v>
      </c>
      <c r="D20" s="24" t="s">
        <v>94</v>
      </c>
      <c r="E20" s="25">
        <v>-2800</v>
      </c>
      <c r="F20" s="24" t="s">
        <v>446</v>
      </c>
      <c r="G20" s="24" t="s">
        <v>31</v>
      </c>
      <c r="H20" s="24" t="s">
        <v>433</v>
      </c>
      <c r="I20" s="28" t="s">
        <v>1</v>
      </c>
      <c r="J20" s="29">
        <v>4587</v>
      </c>
    </row>
    <row r="21" spans="1:10" x14ac:dyDescent="0.3">
      <c r="A21" s="2">
        <v>3940</v>
      </c>
      <c r="B21" s="28" t="s">
        <v>30</v>
      </c>
      <c r="C21" s="24" t="s">
        <v>445</v>
      </c>
      <c r="D21" s="24" t="s">
        <v>96</v>
      </c>
      <c r="E21" s="25">
        <v>-1000</v>
      </c>
      <c r="F21" s="24" t="s">
        <v>446</v>
      </c>
      <c r="G21" s="24" t="s">
        <v>31</v>
      </c>
      <c r="H21" s="24" t="s">
        <v>433</v>
      </c>
      <c r="I21" s="1" t="s">
        <v>462</v>
      </c>
      <c r="J21" s="29">
        <v>57082.92</v>
      </c>
    </row>
    <row r="22" spans="1:10" x14ac:dyDescent="0.3">
      <c r="A22" s="2">
        <v>3942</v>
      </c>
      <c r="B22" s="28" t="s">
        <v>11</v>
      </c>
      <c r="C22" s="24" t="s">
        <v>447</v>
      </c>
      <c r="D22" s="24" t="s">
        <v>227</v>
      </c>
      <c r="E22" s="25">
        <v>-3000</v>
      </c>
      <c r="F22" s="24" t="s">
        <v>432</v>
      </c>
      <c r="G22" s="24" t="s">
        <v>9</v>
      </c>
      <c r="H22" s="24" t="s">
        <v>448</v>
      </c>
      <c r="I22" s="28" t="s">
        <v>15</v>
      </c>
      <c r="J22" s="29">
        <v>57082.92</v>
      </c>
    </row>
    <row r="23" spans="1:10" x14ac:dyDescent="0.3">
      <c r="A23" s="2">
        <v>3943</v>
      </c>
      <c r="B23" s="28" t="s">
        <v>23</v>
      </c>
      <c r="C23" s="24" t="s">
        <v>449</v>
      </c>
      <c r="D23" s="24" t="s">
        <v>450</v>
      </c>
      <c r="E23" s="25">
        <v>-25000</v>
      </c>
      <c r="F23" s="24" t="s">
        <v>435</v>
      </c>
      <c r="G23" s="24" t="s">
        <v>18</v>
      </c>
      <c r="H23" s="24" t="s">
        <v>433</v>
      </c>
      <c r="I23" s="1" t="s">
        <v>470</v>
      </c>
      <c r="J23" s="29">
        <v>854381.87</v>
      </c>
    </row>
    <row r="24" spans="1:10" x14ac:dyDescent="0.3">
      <c r="A24" s="2">
        <v>3943</v>
      </c>
      <c r="B24" s="28" t="s">
        <v>23</v>
      </c>
      <c r="C24" s="24" t="s">
        <v>451</v>
      </c>
      <c r="D24" s="24" t="s">
        <v>240</v>
      </c>
      <c r="E24" s="25">
        <v>-50000</v>
      </c>
      <c r="F24" s="24" t="s">
        <v>432</v>
      </c>
      <c r="G24" s="24" t="s">
        <v>9</v>
      </c>
      <c r="H24" s="24" t="s">
        <v>433</v>
      </c>
      <c r="I24" s="28" t="s">
        <v>25</v>
      </c>
      <c r="J24" s="29">
        <v>854381.87</v>
      </c>
    </row>
    <row r="25" spans="1:10" x14ac:dyDescent="0.3">
      <c r="A25" s="2">
        <v>3943</v>
      </c>
      <c r="B25" s="28" t="s">
        <v>23</v>
      </c>
      <c r="C25" s="24" t="s">
        <v>452</v>
      </c>
      <c r="D25" s="24" t="s">
        <v>238</v>
      </c>
      <c r="E25" s="25">
        <v>-75</v>
      </c>
      <c r="F25" s="24" t="s">
        <v>432</v>
      </c>
      <c r="G25" s="24" t="s">
        <v>9</v>
      </c>
      <c r="H25" s="24" t="s">
        <v>433</v>
      </c>
      <c r="I25" s="1" t="s">
        <v>473</v>
      </c>
      <c r="J25" s="29">
        <v>241527.7</v>
      </c>
    </row>
    <row r="26" spans="1:10" x14ac:dyDescent="0.3">
      <c r="A26" s="2">
        <v>3943</v>
      </c>
      <c r="B26" s="28" t="s">
        <v>23</v>
      </c>
      <c r="C26" s="24" t="s">
        <v>453</v>
      </c>
      <c r="D26" s="24" t="s">
        <v>236</v>
      </c>
      <c r="E26" s="25">
        <v>-15000</v>
      </c>
      <c r="F26" s="24" t="s">
        <v>435</v>
      </c>
      <c r="G26" s="24" t="s">
        <v>18</v>
      </c>
      <c r="H26" s="24" t="s">
        <v>433</v>
      </c>
      <c r="I26" s="28" t="s">
        <v>13</v>
      </c>
      <c r="J26" s="29">
        <v>241527.7</v>
      </c>
    </row>
    <row r="27" spans="1:10" x14ac:dyDescent="0.3">
      <c r="A27" s="2">
        <v>3943</v>
      </c>
      <c r="B27" s="28" t="s">
        <v>23</v>
      </c>
      <c r="C27" s="24" t="s">
        <v>454</v>
      </c>
      <c r="D27" s="24" t="s">
        <v>234</v>
      </c>
      <c r="E27" s="25">
        <v>-100</v>
      </c>
      <c r="F27" s="24" t="s">
        <v>432</v>
      </c>
      <c r="G27" s="24" t="s">
        <v>9</v>
      </c>
      <c r="H27" s="24" t="s">
        <v>448</v>
      </c>
      <c r="I27" s="1" t="s">
        <v>480</v>
      </c>
      <c r="J27" s="29">
        <v>112671.37</v>
      </c>
    </row>
    <row r="28" spans="1:10" x14ac:dyDescent="0.3">
      <c r="A28" s="2">
        <v>3943</v>
      </c>
      <c r="B28" s="28" t="s">
        <v>23</v>
      </c>
      <c r="C28" s="24" t="s">
        <v>455</v>
      </c>
      <c r="D28" s="24" t="s">
        <v>456</v>
      </c>
      <c r="E28" s="25">
        <v>-105390</v>
      </c>
      <c r="F28" s="24" t="s">
        <v>432</v>
      </c>
      <c r="G28" s="24" t="s">
        <v>9</v>
      </c>
      <c r="H28" s="24" t="s">
        <v>448</v>
      </c>
      <c r="I28" s="28" t="s">
        <v>3</v>
      </c>
      <c r="J28" s="29">
        <v>112671.37</v>
      </c>
    </row>
    <row r="29" spans="1:10" x14ac:dyDescent="0.3">
      <c r="A29" s="2">
        <v>3943</v>
      </c>
      <c r="B29" s="28" t="s">
        <v>23</v>
      </c>
      <c r="C29" s="24" t="s">
        <v>457</v>
      </c>
      <c r="D29" s="24" t="s">
        <v>458</v>
      </c>
      <c r="E29" s="25">
        <v>-500</v>
      </c>
      <c r="F29" s="24" t="s">
        <v>432</v>
      </c>
      <c r="G29" s="24" t="s">
        <v>9</v>
      </c>
      <c r="H29" s="24" t="s">
        <v>433</v>
      </c>
      <c r="I29" s="1" t="s">
        <v>610</v>
      </c>
      <c r="J29" s="29">
        <v>2359.25</v>
      </c>
    </row>
    <row r="30" spans="1:10" x14ac:dyDescent="0.3">
      <c r="A30" s="2">
        <v>5390</v>
      </c>
      <c r="B30" s="28" t="s">
        <v>459</v>
      </c>
      <c r="C30" s="24" t="s">
        <v>460</v>
      </c>
      <c r="D30" s="24" t="s">
        <v>461</v>
      </c>
      <c r="E30" s="25">
        <v>1500.75</v>
      </c>
      <c r="F30" s="24" t="s">
        <v>462</v>
      </c>
      <c r="G30" s="24" t="s">
        <v>15</v>
      </c>
      <c r="H30" s="24" t="s">
        <v>463</v>
      </c>
      <c r="I30" s="28" t="s">
        <v>7</v>
      </c>
      <c r="J30" s="29">
        <v>2359.25</v>
      </c>
    </row>
    <row r="31" spans="1:10" x14ac:dyDescent="0.3">
      <c r="A31" s="2">
        <v>5400</v>
      </c>
      <c r="B31" s="28" t="s">
        <v>242</v>
      </c>
      <c r="C31" s="24" t="s">
        <v>464</v>
      </c>
      <c r="D31" s="24" t="s">
        <v>243</v>
      </c>
      <c r="E31" s="25">
        <v>408</v>
      </c>
      <c r="F31" s="24" t="s">
        <v>465</v>
      </c>
      <c r="G31" s="24" t="s">
        <v>17</v>
      </c>
      <c r="H31" s="24" t="s">
        <v>466</v>
      </c>
      <c r="I31" s="1" t="s">
        <v>602</v>
      </c>
      <c r="J31" s="29">
        <v>1598</v>
      </c>
    </row>
    <row r="32" spans="1:10" x14ac:dyDescent="0.3">
      <c r="A32" s="2">
        <v>5905</v>
      </c>
      <c r="B32" s="28" t="s">
        <v>467</v>
      </c>
      <c r="C32" s="24" t="s">
        <v>468</v>
      </c>
      <c r="D32" s="24" t="s">
        <v>469</v>
      </c>
      <c r="E32" s="25">
        <v>1413.82</v>
      </c>
      <c r="F32" s="24" t="s">
        <v>470</v>
      </c>
      <c r="G32" s="24" t="s">
        <v>25</v>
      </c>
      <c r="H32" s="24" t="s">
        <v>471</v>
      </c>
      <c r="I32" s="28" t="s">
        <v>27</v>
      </c>
      <c r="J32" s="29">
        <v>1598</v>
      </c>
    </row>
    <row r="33" spans="1:10" x14ac:dyDescent="0.3">
      <c r="A33" s="2">
        <v>5990</v>
      </c>
      <c r="B33" s="28" t="s">
        <v>101</v>
      </c>
      <c r="C33" s="24" t="s">
        <v>472</v>
      </c>
      <c r="D33" s="24" t="s">
        <v>102</v>
      </c>
      <c r="E33" s="25">
        <v>8062.5</v>
      </c>
      <c r="F33" s="24" t="s">
        <v>473</v>
      </c>
      <c r="G33" s="24" t="s">
        <v>13</v>
      </c>
      <c r="H33" s="24" t="s">
        <v>474</v>
      </c>
      <c r="I33" s="1" t="s">
        <v>544</v>
      </c>
      <c r="J33" s="29">
        <v>106038</v>
      </c>
    </row>
    <row r="34" spans="1:10" x14ac:dyDescent="0.3">
      <c r="A34" s="2">
        <v>5990</v>
      </c>
      <c r="B34" s="28" t="s">
        <v>101</v>
      </c>
      <c r="C34" s="24" t="s">
        <v>475</v>
      </c>
      <c r="D34" s="24" t="s">
        <v>476</v>
      </c>
      <c r="E34" s="25">
        <v>12625</v>
      </c>
      <c r="F34" s="24" t="s">
        <v>470</v>
      </c>
      <c r="G34" s="24" t="s">
        <v>25</v>
      </c>
      <c r="H34" s="24" t="s">
        <v>477</v>
      </c>
      <c r="I34" s="28" t="s">
        <v>62</v>
      </c>
      <c r="J34" s="29">
        <v>106038</v>
      </c>
    </row>
    <row r="35" spans="1:10" x14ac:dyDescent="0.3">
      <c r="A35" s="2">
        <v>6300</v>
      </c>
      <c r="B35" s="28" t="s">
        <v>478</v>
      </c>
      <c r="C35" s="24" t="s">
        <v>423</v>
      </c>
      <c r="D35" s="24" t="s">
        <v>479</v>
      </c>
      <c r="E35" s="25">
        <v>21036.22</v>
      </c>
      <c r="F35" s="24" t="s">
        <v>480</v>
      </c>
      <c r="G35" s="24" t="s">
        <v>3</v>
      </c>
      <c r="H35" s="24" t="s">
        <v>463</v>
      </c>
      <c r="I35" s="1" t="s">
        <v>600</v>
      </c>
      <c r="J35" s="29">
        <v>24000</v>
      </c>
    </row>
    <row r="36" spans="1:10" x14ac:dyDescent="0.3">
      <c r="A36" s="2">
        <v>6300</v>
      </c>
      <c r="B36" s="28" t="s">
        <v>478</v>
      </c>
      <c r="C36" s="24" t="s">
        <v>436</v>
      </c>
      <c r="D36" s="24" t="s">
        <v>481</v>
      </c>
      <c r="E36" s="25">
        <v>12000</v>
      </c>
      <c r="F36" s="24" t="s">
        <v>480</v>
      </c>
      <c r="G36" s="24" t="s">
        <v>3</v>
      </c>
      <c r="H36" s="24" t="s">
        <v>474</v>
      </c>
      <c r="I36" s="28" t="s">
        <v>601</v>
      </c>
      <c r="J36" s="29">
        <v>24000</v>
      </c>
    </row>
    <row r="37" spans="1:10" x14ac:dyDescent="0.3">
      <c r="A37" s="2">
        <v>6300</v>
      </c>
      <c r="B37" s="28" t="s">
        <v>478</v>
      </c>
      <c r="C37" s="24" t="s">
        <v>482</v>
      </c>
      <c r="D37" s="24" t="s">
        <v>483</v>
      </c>
      <c r="E37" s="25">
        <v>3000</v>
      </c>
      <c r="F37" s="24" t="s">
        <v>480</v>
      </c>
      <c r="G37" s="24" t="s">
        <v>3</v>
      </c>
      <c r="H37" s="24" t="s">
        <v>474</v>
      </c>
      <c r="I37" s="1" t="s">
        <v>41</v>
      </c>
      <c r="J37" s="29">
        <v>170605.6199999997</v>
      </c>
    </row>
    <row r="38" spans="1:10" x14ac:dyDescent="0.3">
      <c r="A38" s="2">
        <v>6300</v>
      </c>
      <c r="B38" s="28" t="s">
        <v>478</v>
      </c>
      <c r="C38" s="24" t="s">
        <v>484</v>
      </c>
      <c r="D38" s="24" t="s">
        <v>485</v>
      </c>
      <c r="E38" s="25">
        <v>3000</v>
      </c>
      <c r="F38" s="24" t="s">
        <v>480</v>
      </c>
      <c r="G38" s="24" t="s">
        <v>3</v>
      </c>
      <c r="H38" s="24" t="s">
        <v>463</v>
      </c>
    </row>
    <row r="39" spans="1:10" x14ac:dyDescent="0.3">
      <c r="A39" s="2">
        <v>6420</v>
      </c>
      <c r="B39" s="28" t="s">
        <v>5</v>
      </c>
      <c r="C39" s="24" t="s">
        <v>486</v>
      </c>
      <c r="D39" s="24" t="s">
        <v>104</v>
      </c>
      <c r="E39" s="25">
        <v>455</v>
      </c>
      <c r="F39" s="24" t="s">
        <v>480</v>
      </c>
      <c r="G39" s="24" t="s">
        <v>3</v>
      </c>
      <c r="H39" s="24" t="s">
        <v>463</v>
      </c>
    </row>
    <row r="40" spans="1:10" x14ac:dyDescent="0.3">
      <c r="A40" s="2">
        <v>6420</v>
      </c>
      <c r="B40" s="28" t="s">
        <v>5</v>
      </c>
      <c r="C40" s="24" t="s">
        <v>487</v>
      </c>
      <c r="D40" s="24" t="s">
        <v>106</v>
      </c>
      <c r="E40" s="25">
        <v>492.5</v>
      </c>
      <c r="F40" s="24" t="s">
        <v>480</v>
      </c>
      <c r="G40" s="24" t="s">
        <v>3</v>
      </c>
      <c r="H40" s="24" t="s">
        <v>463</v>
      </c>
    </row>
    <row r="41" spans="1:10" x14ac:dyDescent="0.3">
      <c r="A41" s="2">
        <v>6420</v>
      </c>
      <c r="B41" s="28" t="s">
        <v>5</v>
      </c>
      <c r="C41" s="24" t="s">
        <v>488</v>
      </c>
      <c r="D41" s="24" t="s">
        <v>108</v>
      </c>
      <c r="E41" s="25">
        <v>492.5</v>
      </c>
      <c r="F41" s="24" t="s">
        <v>480</v>
      </c>
      <c r="G41" s="24" t="s">
        <v>3</v>
      </c>
      <c r="H41" s="24" t="s">
        <v>463</v>
      </c>
    </row>
    <row r="42" spans="1:10" x14ac:dyDescent="0.3">
      <c r="A42" s="2">
        <v>6420</v>
      </c>
      <c r="B42" s="28" t="s">
        <v>5</v>
      </c>
      <c r="C42" s="24" t="s">
        <v>489</v>
      </c>
      <c r="D42" s="24" t="s">
        <v>254</v>
      </c>
      <c r="E42" s="25">
        <v>472.5</v>
      </c>
      <c r="F42" s="24" t="s">
        <v>480</v>
      </c>
      <c r="G42" s="24" t="s">
        <v>3</v>
      </c>
      <c r="H42" s="24" t="s">
        <v>463</v>
      </c>
    </row>
    <row r="43" spans="1:10" x14ac:dyDescent="0.3">
      <c r="A43" s="2">
        <v>6420</v>
      </c>
      <c r="B43" s="28" t="s">
        <v>5</v>
      </c>
      <c r="C43" s="24" t="s">
        <v>490</v>
      </c>
      <c r="D43" s="24" t="s">
        <v>251</v>
      </c>
      <c r="E43" s="25">
        <v>1948</v>
      </c>
      <c r="F43" s="24" t="s">
        <v>480</v>
      </c>
      <c r="G43" s="24" t="s">
        <v>3</v>
      </c>
      <c r="H43" s="24" t="s">
        <v>463</v>
      </c>
    </row>
    <row r="44" spans="1:10" x14ac:dyDescent="0.3">
      <c r="A44" s="2">
        <v>6420</v>
      </c>
      <c r="B44" s="28" t="s">
        <v>5</v>
      </c>
      <c r="C44" s="24" t="s">
        <v>491</v>
      </c>
      <c r="D44" s="24" t="s">
        <v>249</v>
      </c>
      <c r="E44" s="25">
        <v>558.75</v>
      </c>
      <c r="F44" s="24" t="s">
        <v>480</v>
      </c>
      <c r="G44" s="24" t="s">
        <v>3</v>
      </c>
      <c r="H44" s="24" t="s">
        <v>463</v>
      </c>
    </row>
    <row r="45" spans="1:10" x14ac:dyDescent="0.3">
      <c r="A45" s="2">
        <v>6420</v>
      </c>
      <c r="B45" s="28" t="s">
        <v>5</v>
      </c>
      <c r="C45" s="24" t="s">
        <v>492</v>
      </c>
      <c r="D45" s="24" t="s">
        <v>247</v>
      </c>
      <c r="E45" s="25">
        <v>480</v>
      </c>
      <c r="F45" s="24" t="s">
        <v>480</v>
      </c>
      <c r="G45" s="24" t="s">
        <v>3</v>
      </c>
      <c r="H45" s="24" t="s">
        <v>463</v>
      </c>
    </row>
    <row r="46" spans="1:10" x14ac:dyDescent="0.3">
      <c r="A46" s="2">
        <v>6420</v>
      </c>
      <c r="B46" s="28" t="s">
        <v>5</v>
      </c>
      <c r="C46" s="24" t="s">
        <v>493</v>
      </c>
      <c r="D46" s="24" t="s">
        <v>245</v>
      </c>
      <c r="E46" s="25">
        <v>476.25</v>
      </c>
      <c r="F46" s="24" t="s">
        <v>480</v>
      </c>
      <c r="G46" s="24" t="s">
        <v>3</v>
      </c>
      <c r="H46" s="24" t="s">
        <v>463</v>
      </c>
    </row>
    <row r="47" spans="1:10" x14ac:dyDescent="0.3">
      <c r="A47" s="2">
        <v>6420</v>
      </c>
      <c r="B47" s="28" t="s">
        <v>5</v>
      </c>
      <c r="C47" s="24" t="s">
        <v>494</v>
      </c>
      <c r="D47" s="24" t="s">
        <v>495</v>
      </c>
      <c r="E47" s="25">
        <v>3695</v>
      </c>
      <c r="F47" s="24" t="s">
        <v>480</v>
      </c>
      <c r="G47" s="24" t="s">
        <v>3</v>
      </c>
      <c r="H47" s="24" t="s">
        <v>474</v>
      </c>
    </row>
    <row r="48" spans="1:10" x14ac:dyDescent="0.3">
      <c r="A48" s="2">
        <v>6420</v>
      </c>
      <c r="B48" s="28" t="s">
        <v>5</v>
      </c>
      <c r="C48" s="24" t="s">
        <v>494</v>
      </c>
      <c r="D48" s="24" t="s">
        <v>496</v>
      </c>
      <c r="E48" s="25">
        <v>497.5</v>
      </c>
      <c r="F48" s="24" t="s">
        <v>480</v>
      </c>
      <c r="G48" s="24" t="s">
        <v>3</v>
      </c>
      <c r="H48" s="24" t="s">
        <v>463</v>
      </c>
    </row>
    <row r="49" spans="1:8" x14ac:dyDescent="0.3">
      <c r="A49" s="2">
        <v>6420</v>
      </c>
      <c r="B49" s="28" t="s">
        <v>5</v>
      </c>
      <c r="C49" s="24" t="s">
        <v>497</v>
      </c>
      <c r="D49" s="24" t="s">
        <v>498</v>
      </c>
      <c r="E49" s="25">
        <v>547.5</v>
      </c>
      <c r="F49" s="24" t="s">
        <v>480</v>
      </c>
      <c r="G49" s="24" t="s">
        <v>3</v>
      </c>
      <c r="H49" s="24" t="s">
        <v>463</v>
      </c>
    </row>
    <row r="50" spans="1:8" x14ac:dyDescent="0.3">
      <c r="A50" s="2">
        <v>6420</v>
      </c>
      <c r="B50" s="28" t="s">
        <v>5</v>
      </c>
      <c r="C50" s="24" t="s">
        <v>482</v>
      </c>
      <c r="D50" s="24" t="s">
        <v>499</v>
      </c>
      <c r="E50" s="25">
        <v>523.75</v>
      </c>
      <c r="F50" s="24" t="s">
        <v>480</v>
      </c>
      <c r="G50" s="24" t="s">
        <v>3</v>
      </c>
      <c r="H50" s="24" t="s">
        <v>463</v>
      </c>
    </row>
    <row r="51" spans="1:8" x14ac:dyDescent="0.3">
      <c r="A51" s="2">
        <v>6420</v>
      </c>
      <c r="B51" s="28" t="s">
        <v>5</v>
      </c>
      <c r="C51" s="24" t="s">
        <v>500</v>
      </c>
      <c r="D51" s="24" t="s">
        <v>501</v>
      </c>
      <c r="E51" s="25">
        <v>293.75</v>
      </c>
      <c r="F51" s="24" t="s">
        <v>480</v>
      </c>
      <c r="G51" s="24" t="s">
        <v>3</v>
      </c>
      <c r="H51" s="24" t="s">
        <v>474</v>
      </c>
    </row>
    <row r="52" spans="1:8" x14ac:dyDescent="0.3">
      <c r="A52" s="2">
        <v>6420</v>
      </c>
      <c r="B52" s="28" t="s">
        <v>5</v>
      </c>
      <c r="C52" s="24" t="s">
        <v>457</v>
      </c>
      <c r="D52" s="24" t="s">
        <v>502</v>
      </c>
      <c r="E52" s="25">
        <v>488.75</v>
      </c>
      <c r="F52" s="24" t="s">
        <v>480</v>
      </c>
      <c r="G52" s="24" t="s">
        <v>3</v>
      </c>
      <c r="H52" s="24" t="s">
        <v>463</v>
      </c>
    </row>
    <row r="53" spans="1:8" x14ac:dyDescent="0.3">
      <c r="A53" s="2">
        <v>6420</v>
      </c>
      <c r="B53" s="28" t="s">
        <v>5</v>
      </c>
      <c r="C53" s="24" t="s">
        <v>503</v>
      </c>
      <c r="D53" s="24" t="s">
        <v>504</v>
      </c>
      <c r="E53" s="25">
        <v>3300</v>
      </c>
      <c r="F53" s="24" t="s">
        <v>480</v>
      </c>
      <c r="G53" s="24" t="s">
        <v>3</v>
      </c>
      <c r="H53" s="24" t="s">
        <v>474</v>
      </c>
    </row>
    <row r="54" spans="1:8" x14ac:dyDescent="0.3">
      <c r="A54" s="24">
        <v>6420</v>
      </c>
      <c r="B54" s="24" t="s">
        <v>5</v>
      </c>
      <c r="C54" s="24" t="s">
        <v>503</v>
      </c>
      <c r="D54" s="24" t="s">
        <v>647</v>
      </c>
      <c r="E54" s="25">
        <v>513.75</v>
      </c>
      <c r="F54" s="24" t="s">
        <v>480</v>
      </c>
      <c r="G54" s="24" t="s">
        <v>3</v>
      </c>
      <c r="H54" s="24" t="s">
        <v>463</v>
      </c>
    </row>
    <row r="55" spans="1:8" x14ac:dyDescent="0.3">
      <c r="A55" s="2">
        <v>6551</v>
      </c>
      <c r="B55" s="28" t="s">
        <v>256</v>
      </c>
      <c r="C55" s="24" t="s">
        <v>505</v>
      </c>
      <c r="D55" s="24" t="s">
        <v>261</v>
      </c>
      <c r="E55" s="25">
        <v>7559.38</v>
      </c>
      <c r="F55" s="24" t="s">
        <v>473</v>
      </c>
      <c r="G55" s="24" t="s">
        <v>13</v>
      </c>
      <c r="H55" s="24" t="s">
        <v>474</v>
      </c>
    </row>
    <row r="56" spans="1:8" x14ac:dyDescent="0.3">
      <c r="A56" s="2">
        <v>6551</v>
      </c>
      <c r="B56" s="28" t="s">
        <v>256</v>
      </c>
      <c r="C56" s="24" t="s">
        <v>506</v>
      </c>
      <c r="D56" s="24" t="s">
        <v>259</v>
      </c>
      <c r="E56" s="25">
        <v>2248.0700000000002</v>
      </c>
      <c r="F56" s="24" t="s">
        <v>473</v>
      </c>
      <c r="G56" s="24" t="s">
        <v>13</v>
      </c>
      <c r="H56" s="24" t="s">
        <v>474</v>
      </c>
    </row>
    <row r="57" spans="1:8" x14ac:dyDescent="0.3">
      <c r="A57" s="2">
        <v>6551</v>
      </c>
      <c r="B57" s="28" t="s">
        <v>256</v>
      </c>
      <c r="C57" s="24" t="s">
        <v>507</v>
      </c>
      <c r="D57" s="24" t="s">
        <v>257</v>
      </c>
      <c r="E57" s="25">
        <v>129.9</v>
      </c>
      <c r="F57" s="24" t="s">
        <v>480</v>
      </c>
      <c r="G57" s="24" t="s">
        <v>3</v>
      </c>
      <c r="H57" s="24" t="s">
        <v>463</v>
      </c>
    </row>
    <row r="58" spans="1:8" x14ac:dyDescent="0.3">
      <c r="A58" s="2">
        <v>6700</v>
      </c>
      <c r="B58" s="28" t="s">
        <v>508</v>
      </c>
      <c r="C58" s="24" t="s">
        <v>509</v>
      </c>
      <c r="D58" s="24" t="s">
        <v>510</v>
      </c>
      <c r="E58" s="25">
        <v>29795</v>
      </c>
      <c r="F58" s="24" t="s">
        <v>480</v>
      </c>
      <c r="G58" s="24" t="s">
        <v>3</v>
      </c>
      <c r="H58" s="24" t="s">
        <v>474</v>
      </c>
    </row>
    <row r="59" spans="1:8" x14ac:dyDescent="0.3">
      <c r="A59" s="2">
        <v>6705</v>
      </c>
      <c r="B59" s="28" t="s">
        <v>263</v>
      </c>
      <c r="C59" s="24" t="s">
        <v>511</v>
      </c>
      <c r="D59" s="24" t="s">
        <v>264</v>
      </c>
      <c r="E59" s="25">
        <v>28291</v>
      </c>
      <c r="F59" s="24" t="s">
        <v>480</v>
      </c>
      <c r="G59" s="24" t="s">
        <v>3</v>
      </c>
      <c r="H59" s="24" t="s">
        <v>463</v>
      </c>
    </row>
    <row r="60" spans="1:8" x14ac:dyDescent="0.3">
      <c r="A60" s="2">
        <v>6780</v>
      </c>
      <c r="B60" s="28" t="s">
        <v>12</v>
      </c>
      <c r="C60" s="24" t="s">
        <v>512</v>
      </c>
      <c r="D60" s="24" t="s">
        <v>110</v>
      </c>
      <c r="E60" s="25">
        <v>3567</v>
      </c>
      <c r="F60" s="24" t="s">
        <v>465</v>
      </c>
      <c r="G60" s="24" t="s">
        <v>17</v>
      </c>
      <c r="H60" s="24" t="s">
        <v>474</v>
      </c>
    </row>
    <row r="61" spans="1:8" x14ac:dyDescent="0.3">
      <c r="A61" s="2">
        <v>6780</v>
      </c>
      <c r="B61" s="28" t="s">
        <v>12</v>
      </c>
      <c r="C61" s="24" t="s">
        <v>513</v>
      </c>
      <c r="D61" s="24" t="s">
        <v>112</v>
      </c>
      <c r="E61" s="25">
        <v>1671.75</v>
      </c>
      <c r="F61" s="24" t="s">
        <v>473</v>
      </c>
      <c r="G61" s="24" t="s">
        <v>13</v>
      </c>
      <c r="H61" s="24" t="s">
        <v>474</v>
      </c>
    </row>
    <row r="62" spans="1:8" x14ac:dyDescent="0.3">
      <c r="A62" s="2">
        <v>6780</v>
      </c>
      <c r="B62" s="28" t="s">
        <v>12</v>
      </c>
      <c r="C62" s="24" t="s">
        <v>514</v>
      </c>
      <c r="D62" s="24" t="s">
        <v>266</v>
      </c>
      <c r="E62" s="25">
        <v>83067</v>
      </c>
      <c r="F62" s="24" t="s">
        <v>473</v>
      </c>
      <c r="G62" s="24" t="s">
        <v>13</v>
      </c>
      <c r="H62" s="24" t="s">
        <v>474</v>
      </c>
    </row>
    <row r="63" spans="1:8" x14ac:dyDescent="0.3">
      <c r="A63" s="2">
        <v>6780</v>
      </c>
      <c r="B63" s="28" t="s">
        <v>12</v>
      </c>
      <c r="C63" s="24" t="s">
        <v>515</v>
      </c>
      <c r="D63" s="24" t="s">
        <v>516</v>
      </c>
      <c r="E63" s="25">
        <v>118020.79</v>
      </c>
      <c r="F63" s="24" t="s">
        <v>470</v>
      </c>
      <c r="G63" s="24" t="s">
        <v>25</v>
      </c>
      <c r="H63" s="24" t="s">
        <v>471</v>
      </c>
    </row>
    <row r="64" spans="1:8" x14ac:dyDescent="0.3">
      <c r="A64" s="2">
        <v>6780</v>
      </c>
      <c r="B64" s="28" t="s">
        <v>12</v>
      </c>
      <c r="C64" s="24" t="s">
        <v>517</v>
      </c>
      <c r="D64" s="24" t="s">
        <v>518</v>
      </c>
      <c r="E64" s="25">
        <v>135169</v>
      </c>
      <c r="F64" s="24" t="s">
        <v>473</v>
      </c>
      <c r="G64" s="24" t="s">
        <v>13</v>
      </c>
      <c r="H64" s="24" t="s">
        <v>474</v>
      </c>
    </row>
    <row r="65" spans="1:8" x14ac:dyDescent="0.3">
      <c r="A65" s="2">
        <v>6780</v>
      </c>
      <c r="B65" s="28" t="s">
        <v>12</v>
      </c>
      <c r="C65" s="24" t="s">
        <v>519</v>
      </c>
      <c r="D65" s="24" t="s">
        <v>520</v>
      </c>
      <c r="E65" s="25">
        <v>4517</v>
      </c>
      <c r="F65" s="24" t="s">
        <v>470</v>
      </c>
      <c r="G65" s="24" t="s">
        <v>25</v>
      </c>
      <c r="H65" s="24" t="s">
        <v>474</v>
      </c>
    </row>
    <row r="66" spans="1:8" x14ac:dyDescent="0.3">
      <c r="A66" s="2">
        <v>6790</v>
      </c>
      <c r="B66" s="28" t="s">
        <v>114</v>
      </c>
      <c r="C66" s="24" t="s">
        <v>521</v>
      </c>
      <c r="D66" s="24" t="s">
        <v>115</v>
      </c>
      <c r="E66" s="25">
        <v>5000</v>
      </c>
      <c r="F66" s="24" t="s">
        <v>465</v>
      </c>
      <c r="G66" s="24" t="s">
        <v>17</v>
      </c>
      <c r="H66" s="24" t="s">
        <v>466</v>
      </c>
    </row>
    <row r="67" spans="1:8" x14ac:dyDescent="0.3">
      <c r="A67" s="2">
        <v>6820</v>
      </c>
      <c r="B67" s="28" t="s">
        <v>268</v>
      </c>
      <c r="C67" s="24" t="s">
        <v>522</v>
      </c>
      <c r="D67" s="24" t="s">
        <v>271</v>
      </c>
      <c r="E67" s="25">
        <v>18843.75</v>
      </c>
      <c r="F67" s="24" t="s">
        <v>470</v>
      </c>
      <c r="G67" s="24" t="s">
        <v>25</v>
      </c>
      <c r="H67" s="24" t="s">
        <v>471</v>
      </c>
    </row>
    <row r="68" spans="1:8" x14ac:dyDescent="0.3">
      <c r="A68" s="2">
        <v>6820</v>
      </c>
      <c r="B68" s="28" t="s">
        <v>268</v>
      </c>
      <c r="C68" s="24" t="s">
        <v>523</v>
      </c>
      <c r="D68" s="24" t="s">
        <v>269</v>
      </c>
      <c r="E68" s="25">
        <v>10118.75</v>
      </c>
      <c r="F68" s="24" t="s">
        <v>470</v>
      </c>
      <c r="G68" s="24" t="s">
        <v>25</v>
      </c>
      <c r="H68" s="24" t="s">
        <v>524</v>
      </c>
    </row>
    <row r="69" spans="1:8" x14ac:dyDescent="0.3">
      <c r="A69" s="2">
        <v>6820</v>
      </c>
      <c r="B69" s="28" t="s">
        <v>268</v>
      </c>
      <c r="C69" s="24" t="s">
        <v>457</v>
      </c>
      <c r="D69" s="24" t="s">
        <v>525</v>
      </c>
      <c r="E69" s="25">
        <v>7768.75</v>
      </c>
      <c r="F69" s="24" t="s">
        <v>470</v>
      </c>
      <c r="G69" s="24" t="s">
        <v>25</v>
      </c>
      <c r="H69" s="24" t="s">
        <v>471</v>
      </c>
    </row>
    <row r="70" spans="1:8" x14ac:dyDescent="0.3">
      <c r="A70" s="2">
        <v>6860</v>
      </c>
      <c r="B70" s="28" t="s">
        <v>0</v>
      </c>
      <c r="C70" s="24" t="s">
        <v>526</v>
      </c>
      <c r="D70" s="24" t="s">
        <v>117</v>
      </c>
      <c r="E70" s="25">
        <v>3870</v>
      </c>
      <c r="F70" s="24" t="s">
        <v>462</v>
      </c>
      <c r="G70" s="24" t="s">
        <v>15</v>
      </c>
      <c r="H70" s="24" t="s">
        <v>466</v>
      </c>
    </row>
    <row r="71" spans="1:8" x14ac:dyDescent="0.3">
      <c r="A71" s="2">
        <v>6860</v>
      </c>
      <c r="B71" s="28" t="s">
        <v>0</v>
      </c>
      <c r="C71" s="24" t="s">
        <v>527</v>
      </c>
      <c r="D71" s="24" t="s">
        <v>119</v>
      </c>
      <c r="E71" s="25">
        <v>500</v>
      </c>
      <c r="F71" s="24" t="s">
        <v>462</v>
      </c>
      <c r="G71" s="24" t="s">
        <v>15</v>
      </c>
      <c r="H71" s="24" t="s">
        <v>474</v>
      </c>
    </row>
    <row r="72" spans="1:8" x14ac:dyDescent="0.3">
      <c r="A72" s="2">
        <v>6860</v>
      </c>
      <c r="B72" s="28" t="s">
        <v>0</v>
      </c>
      <c r="C72" s="24" t="s">
        <v>464</v>
      </c>
      <c r="D72" s="24" t="s">
        <v>286</v>
      </c>
      <c r="E72" s="25">
        <v>15817</v>
      </c>
      <c r="F72" s="24" t="s">
        <v>470</v>
      </c>
      <c r="G72" s="24" t="s">
        <v>25</v>
      </c>
      <c r="H72" s="24" t="s">
        <v>471</v>
      </c>
    </row>
    <row r="73" spans="1:8" x14ac:dyDescent="0.3">
      <c r="A73" s="2">
        <v>6860</v>
      </c>
      <c r="B73" s="28" t="s">
        <v>0</v>
      </c>
      <c r="C73" s="24" t="s">
        <v>506</v>
      </c>
      <c r="D73" s="24" t="s">
        <v>284</v>
      </c>
      <c r="E73" s="25">
        <v>818</v>
      </c>
      <c r="F73" s="24" t="s">
        <v>470</v>
      </c>
      <c r="G73" s="24" t="s">
        <v>25</v>
      </c>
      <c r="H73" s="24" t="s">
        <v>471</v>
      </c>
    </row>
    <row r="74" spans="1:8" x14ac:dyDescent="0.3">
      <c r="A74" s="2">
        <v>6860</v>
      </c>
      <c r="B74" s="28" t="s">
        <v>0</v>
      </c>
      <c r="C74" s="24" t="s">
        <v>528</v>
      </c>
      <c r="D74" s="24" t="s">
        <v>282</v>
      </c>
      <c r="E74" s="25">
        <v>175</v>
      </c>
      <c r="F74" s="24" t="s">
        <v>470</v>
      </c>
      <c r="G74" s="24" t="s">
        <v>25</v>
      </c>
      <c r="H74" s="24" t="s">
        <v>471</v>
      </c>
    </row>
    <row r="75" spans="1:8" x14ac:dyDescent="0.3">
      <c r="A75" s="2">
        <v>6860</v>
      </c>
      <c r="B75" s="28" t="s">
        <v>0</v>
      </c>
      <c r="C75" s="24" t="s">
        <v>529</v>
      </c>
      <c r="D75" s="24" t="s">
        <v>280</v>
      </c>
      <c r="E75" s="25">
        <v>2000</v>
      </c>
      <c r="F75" s="24" t="s">
        <v>470</v>
      </c>
      <c r="G75" s="24" t="s">
        <v>25</v>
      </c>
      <c r="H75" s="24" t="s">
        <v>471</v>
      </c>
    </row>
    <row r="76" spans="1:8" x14ac:dyDescent="0.3">
      <c r="A76" s="2">
        <v>6860</v>
      </c>
      <c r="B76" s="28" t="s">
        <v>0</v>
      </c>
      <c r="C76" s="24" t="s">
        <v>507</v>
      </c>
      <c r="D76" s="24" t="s">
        <v>278</v>
      </c>
      <c r="E76" s="25">
        <v>373.34</v>
      </c>
      <c r="F76" s="24" t="s">
        <v>470</v>
      </c>
      <c r="G76" s="24" t="s">
        <v>25</v>
      </c>
      <c r="H76" s="24" t="s">
        <v>471</v>
      </c>
    </row>
    <row r="77" spans="1:8" x14ac:dyDescent="0.3">
      <c r="A77" s="2">
        <v>6860</v>
      </c>
      <c r="B77" s="28" t="s">
        <v>0</v>
      </c>
      <c r="C77" s="24" t="s">
        <v>514</v>
      </c>
      <c r="D77" s="24" t="s">
        <v>274</v>
      </c>
      <c r="E77" s="25">
        <v>2085</v>
      </c>
      <c r="F77" s="24" t="s">
        <v>470</v>
      </c>
      <c r="G77" s="24" t="s">
        <v>25</v>
      </c>
      <c r="H77" s="24" t="s">
        <v>471</v>
      </c>
    </row>
    <row r="78" spans="1:8" x14ac:dyDescent="0.3">
      <c r="A78" s="2">
        <v>6860</v>
      </c>
      <c r="B78" s="28" t="s">
        <v>0</v>
      </c>
      <c r="C78" s="24" t="s">
        <v>530</v>
      </c>
      <c r="D78" s="24" t="s">
        <v>276</v>
      </c>
      <c r="E78" s="25">
        <v>2228</v>
      </c>
      <c r="F78" s="24" t="s">
        <v>531</v>
      </c>
      <c r="G78" s="24" t="s">
        <v>20</v>
      </c>
      <c r="H78" s="24" t="s">
        <v>466</v>
      </c>
    </row>
    <row r="79" spans="1:8" x14ac:dyDescent="0.3">
      <c r="A79" s="2">
        <v>6860</v>
      </c>
      <c r="B79" s="28" t="s">
        <v>0</v>
      </c>
      <c r="C79" s="24" t="s">
        <v>532</v>
      </c>
      <c r="D79" s="24" t="s">
        <v>533</v>
      </c>
      <c r="E79" s="25">
        <v>1252.8800000000001</v>
      </c>
      <c r="F79" s="24" t="s">
        <v>470</v>
      </c>
      <c r="G79" s="24" t="s">
        <v>25</v>
      </c>
      <c r="H79" s="24" t="s">
        <v>471</v>
      </c>
    </row>
    <row r="80" spans="1:8" x14ac:dyDescent="0.3">
      <c r="A80" s="2">
        <v>6860</v>
      </c>
      <c r="B80" s="28" t="s">
        <v>0</v>
      </c>
      <c r="C80" s="24" t="s">
        <v>494</v>
      </c>
      <c r="D80" s="24" t="s">
        <v>534</v>
      </c>
      <c r="E80" s="25">
        <v>1719.43</v>
      </c>
      <c r="F80" s="24" t="s">
        <v>470</v>
      </c>
      <c r="G80" s="24" t="s">
        <v>25</v>
      </c>
      <c r="H80" s="24" t="s">
        <v>471</v>
      </c>
    </row>
    <row r="81" spans="1:8" x14ac:dyDescent="0.3">
      <c r="A81" s="2">
        <v>6860</v>
      </c>
      <c r="B81" s="28" t="s">
        <v>0</v>
      </c>
      <c r="C81" s="24" t="s">
        <v>535</v>
      </c>
      <c r="D81" s="24" t="s">
        <v>536</v>
      </c>
      <c r="E81" s="25">
        <v>3795</v>
      </c>
      <c r="F81" s="24" t="s">
        <v>462</v>
      </c>
      <c r="G81" s="24" t="s">
        <v>15</v>
      </c>
      <c r="H81" s="24" t="s">
        <v>466</v>
      </c>
    </row>
    <row r="82" spans="1:8" x14ac:dyDescent="0.3">
      <c r="A82" s="2">
        <v>6940</v>
      </c>
      <c r="B82" s="28" t="s">
        <v>288</v>
      </c>
      <c r="C82" s="24" t="s">
        <v>537</v>
      </c>
      <c r="D82" s="24" t="s">
        <v>295</v>
      </c>
      <c r="E82" s="25">
        <v>40</v>
      </c>
      <c r="F82" s="24" t="s">
        <v>480</v>
      </c>
      <c r="G82" s="24" t="s">
        <v>3</v>
      </c>
      <c r="H82" s="24" t="s">
        <v>463</v>
      </c>
    </row>
    <row r="83" spans="1:8" x14ac:dyDescent="0.3">
      <c r="A83" s="2">
        <v>6940</v>
      </c>
      <c r="B83" s="28" t="s">
        <v>288</v>
      </c>
      <c r="C83" s="24" t="s">
        <v>492</v>
      </c>
      <c r="D83" s="24" t="s">
        <v>293</v>
      </c>
      <c r="E83" s="25">
        <v>100</v>
      </c>
      <c r="F83" s="24" t="s">
        <v>470</v>
      </c>
      <c r="G83" s="24" t="s">
        <v>25</v>
      </c>
      <c r="H83" s="24" t="s">
        <v>471</v>
      </c>
    </row>
    <row r="84" spans="1:8" x14ac:dyDescent="0.3">
      <c r="A84" s="2">
        <v>6940</v>
      </c>
      <c r="B84" s="28" t="s">
        <v>288</v>
      </c>
      <c r="C84" s="24" t="s">
        <v>538</v>
      </c>
      <c r="D84" s="24" t="s">
        <v>291</v>
      </c>
      <c r="E84" s="25">
        <v>180</v>
      </c>
      <c r="F84" s="24" t="s">
        <v>470</v>
      </c>
      <c r="G84" s="24" t="s">
        <v>25</v>
      </c>
      <c r="H84" s="24" t="s">
        <v>471</v>
      </c>
    </row>
    <row r="85" spans="1:8" x14ac:dyDescent="0.3">
      <c r="A85" s="2">
        <v>6940</v>
      </c>
      <c r="B85" s="28" t="s">
        <v>288</v>
      </c>
      <c r="C85" s="24" t="s">
        <v>539</v>
      </c>
      <c r="D85" s="24" t="s">
        <v>289</v>
      </c>
      <c r="E85" s="25">
        <v>38</v>
      </c>
      <c r="F85" s="24" t="s">
        <v>470</v>
      </c>
      <c r="G85" s="24" t="s">
        <v>25</v>
      </c>
      <c r="H85" s="24" t="s">
        <v>471</v>
      </c>
    </row>
    <row r="86" spans="1:8" x14ac:dyDescent="0.3">
      <c r="A86" s="2">
        <v>7100</v>
      </c>
      <c r="B86" s="28" t="s">
        <v>21</v>
      </c>
      <c r="C86" s="24" t="s">
        <v>431</v>
      </c>
      <c r="D86" s="24" t="s">
        <v>121</v>
      </c>
      <c r="E86" s="25">
        <v>3006</v>
      </c>
      <c r="F86" s="24" t="s">
        <v>465</v>
      </c>
      <c r="G86" s="24" t="s">
        <v>17</v>
      </c>
      <c r="H86" s="24" t="s">
        <v>466</v>
      </c>
    </row>
    <row r="87" spans="1:8" x14ac:dyDescent="0.3">
      <c r="A87" s="2">
        <v>7100</v>
      </c>
      <c r="B87" s="28" t="s">
        <v>21</v>
      </c>
      <c r="C87" s="24" t="s">
        <v>540</v>
      </c>
      <c r="D87" s="24" t="s">
        <v>123</v>
      </c>
      <c r="E87" s="25">
        <v>297</v>
      </c>
      <c r="F87" s="24" t="s">
        <v>465</v>
      </c>
      <c r="G87" s="24" t="s">
        <v>17</v>
      </c>
      <c r="H87" s="24" t="s">
        <v>466</v>
      </c>
    </row>
    <row r="88" spans="1:8" x14ac:dyDescent="0.3">
      <c r="A88" s="2">
        <v>7100</v>
      </c>
      <c r="B88" s="28" t="s">
        <v>21</v>
      </c>
      <c r="C88" s="24" t="s">
        <v>541</v>
      </c>
      <c r="D88" s="24" t="s">
        <v>125</v>
      </c>
      <c r="E88" s="25">
        <v>3210</v>
      </c>
      <c r="F88" s="24" t="s">
        <v>465</v>
      </c>
      <c r="G88" s="24" t="s">
        <v>17</v>
      </c>
      <c r="H88" s="24" t="s">
        <v>466</v>
      </c>
    </row>
    <row r="89" spans="1:8" x14ac:dyDescent="0.3">
      <c r="A89" s="2">
        <v>7100</v>
      </c>
      <c r="B89" s="28" t="s">
        <v>21</v>
      </c>
      <c r="C89" s="24" t="s">
        <v>542</v>
      </c>
      <c r="D89" s="24" t="s">
        <v>127</v>
      </c>
      <c r="E89" s="25">
        <v>4422</v>
      </c>
      <c r="F89" s="24" t="s">
        <v>462</v>
      </c>
      <c r="G89" s="24" t="s">
        <v>15</v>
      </c>
      <c r="H89" s="24" t="s">
        <v>466</v>
      </c>
    </row>
    <row r="90" spans="1:8" x14ac:dyDescent="0.3">
      <c r="A90" s="2">
        <v>7100</v>
      </c>
      <c r="B90" s="28" t="s">
        <v>21</v>
      </c>
      <c r="C90" s="24" t="s">
        <v>543</v>
      </c>
      <c r="D90" s="24" t="s">
        <v>129</v>
      </c>
      <c r="E90" s="25">
        <v>2179.5</v>
      </c>
      <c r="F90" s="24" t="s">
        <v>465</v>
      </c>
      <c r="G90" s="24" t="s">
        <v>17</v>
      </c>
      <c r="H90" s="24" t="s">
        <v>466</v>
      </c>
    </row>
    <row r="91" spans="1:8" x14ac:dyDescent="0.3">
      <c r="A91" s="2">
        <v>7100</v>
      </c>
      <c r="B91" s="28" t="s">
        <v>21</v>
      </c>
      <c r="C91" s="24" t="s">
        <v>428</v>
      </c>
      <c r="D91" s="24" t="s">
        <v>131</v>
      </c>
      <c r="E91" s="25">
        <v>315</v>
      </c>
      <c r="F91" s="24" t="s">
        <v>544</v>
      </c>
      <c r="G91" s="24" t="s">
        <v>62</v>
      </c>
      <c r="H91" s="24" t="s">
        <v>466</v>
      </c>
    </row>
    <row r="92" spans="1:8" x14ac:dyDescent="0.3">
      <c r="A92" s="2">
        <v>7100</v>
      </c>
      <c r="B92" s="28" t="s">
        <v>21</v>
      </c>
      <c r="C92" s="24" t="s">
        <v>545</v>
      </c>
      <c r="D92" s="24" t="s">
        <v>133</v>
      </c>
      <c r="E92" s="25">
        <v>266</v>
      </c>
      <c r="F92" s="24" t="s">
        <v>546</v>
      </c>
      <c r="G92" s="24" t="s">
        <v>1</v>
      </c>
      <c r="H92" s="24" t="s">
        <v>466</v>
      </c>
    </row>
    <row r="93" spans="1:8" x14ac:dyDescent="0.3">
      <c r="A93" s="2">
        <v>7100</v>
      </c>
      <c r="B93" s="28" t="s">
        <v>21</v>
      </c>
      <c r="C93" s="24" t="s">
        <v>547</v>
      </c>
      <c r="D93" s="24" t="s">
        <v>315</v>
      </c>
      <c r="E93" s="25">
        <v>1008</v>
      </c>
      <c r="F93" s="24" t="s">
        <v>470</v>
      </c>
      <c r="G93" s="24" t="s">
        <v>25</v>
      </c>
      <c r="H93" s="24" t="s">
        <v>471</v>
      </c>
    </row>
    <row r="94" spans="1:8" x14ac:dyDescent="0.3">
      <c r="A94" s="2">
        <v>7100</v>
      </c>
      <c r="B94" s="28" t="s">
        <v>21</v>
      </c>
      <c r="C94" s="24" t="s">
        <v>548</v>
      </c>
      <c r="D94" s="24" t="s">
        <v>307</v>
      </c>
      <c r="E94" s="25">
        <v>340</v>
      </c>
      <c r="F94" s="24" t="s">
        <v>470</v>
      </c>
      <c r="G94" s="24" t="s">
        <v>25</v>
      </c>
      <c r="H94" s="24" t="s">
        <v>471</v>
      </c>
    </row>
    <row r="95" spans="1:8" x14ac:dyDescent="0.3">
      <c r="A95" s="2">
        <v>7100</v>
      </c>
      <c r="B95" s="28" t="s">
        <v>21</v>
      </c>
      <c r="C95" s="24" t="s">
        <v>549</v>
      </c>
      <c r="D95" s="24" t="s">
        <v>313</v>
      </c>
      <c r="E95" s="25">
        <v>147</v>
      </c>
      <c r="F95" s="24" t="s">
        <v>470</v>
      </c>
      <c r="G95" s="24" t="s">
        <v>25</v>
      </c>
      <c r="H95" s="24" t="s">
        <v>471</v>
      </c>
    </row>
    <row r="96" spans="1:8" x14ac:dyDescent="0.3">
      <c r="A96" s="2">
        <v>7100</v>
      </c>
      <c r="B96" s="28" t="s">
        <v>21</v>
      </c>
      <c r="C96" s="24" t="s">
        <v>549</v>
      </c>
      <c r="D96" s="24" t="s">
        <v>317</v>
      </c>
      <c r="E96" s="25">
        <v>1008</v>
      </c>
      <c r="F96" s="24" t="s">
        <v>465</v>
      </c>
      <c r="G96" s="24" t="s">
        <v>17</v>
      </c>
      <c r="H96" s="24" t="s">
        <v>466</v>
      </c>
    </row>
    <row r="97" spans="1:8" x14ac:dyDescent="0.3">
      <c r="A97" s="2">
        <v>7100</v>
      </c>
      <c r="B97" s="28" t="s">
        <v>21</v>
      </c>
      <c r="C97" s="24" t="s">
        <v>528</v>
      </c>
      <c r="D97" s="24" t="s">
        <v>311</v>
      </c>
      <c r="E97" s="25">
        <v>1505</v>
      </c>
      <c r="F97" s="24" t="s">
        <v>470</v>
      </c>
      <c r="G97" s="24" t="s">
        <v>25</v>
      </c>
      <c r="H97" s="24" t="s">
        <v>471</v>
      </c>
    </row>
    <row r="98" spans="1:8" x14ac:dyDescent="0.3">
      <c r="A98" s="2">
        <v>7100</v>
      </c>
      <c r="B98" s="28" t="s">
        <v>21</v>
      </c>
      <c r="C98" s="24" t="s">
        <v>550</v>
      </c>
      <c r="D98" s="24" t="s">
        <v>303</v>
      </c>
      <c r="E98" s="25">
        <v>2683.45</v>
      </c>
      <c r="F98" s="24" t="s">
        <v>470</v>
      </c>
      <c r="G98" s="24" t="s">
        <v>25</v>
      </c>
      <c r="H98" s="24" t="s">
        <v>471</v>
      </c>
    </row>
    <row r="99" spans="1:8" x14ac:dyDescent="0.3">
      <c r="A99" s="2">
        <v>7100</v>
      </c>
      <c r="B99" s="28" t="s">
        <v>21</v>
      </c>
      <c r="C99" s="24" t="s">
        <v>551</v>
      </c>
      <c r="D99" s="24" t="s">
        <v>305</v>
      </c>
      <c r="E99" s="25">
        <v>2070.6</v>
      </c>
      <c r="F99" s="24" t="s">
        <v>470</v>
      </c>
      <c r="G99" s="24" t="s">
        <v>25</v>
      </c>
      <c r="H99" s="24" t="s">
        <v>471</v>
      </c>
    </row>
    <row r="100" spans="1:8" x14ac:dyDescent="0.3">
      <c r="A100" s="2">
        <v>7100</v>
      </c>
      <c r="B100" s="28" t="s">
        <v>21</v>
      </c>
      <c r="C100" s="24" t="s">
        <v>552</v>
      </c>
      <c r="D100" s="24" t="s">
        <v>297</v>
      </c>
      <c r="E100" s="25">
        <v>1820</v>
      </c>
      <c r="F100" s="24" t="s">
        <v>470</v>
      </c>
      <c r="G100" s="24" t="s">
        <v>25</v>
      </c>
      <c r="H100" s="24" t="s">
        <v>471</v>
      </c>
    </row>
    <row r="101" spans="1:8" x14ac:dyDescent="0.3">
      <c r="A101" s="2">
        <v>7100</v>
      </c>
      <c r="B101" s="28" t="s">
        <v>21</v>
      </c>
      <c r="C101" s="24" t="s">
        <v>553</v>
      </c>
      <c r="D101" s="24" t="s">
        <v>301</v>
      </c>
      <c r="E101" s="25">
        <v>1839.9</v>
      </c>
      <c r="F101" s="24" t="s">
        <v>531</v>
      </c>
      <c r="G101" s="24" t="s">
        <v>20</v>
      </c>
      <c r="H101" s="24" t="s">
        <v>466</v>
      </c>
    </row>
    <row r="102" spans="1:8" x14ac:dyDescent="0.3">
      <c r="A102" s="2">
        <v>7100</v>
      </c>
      <c r="B102" s="28" t="s">
        <v>21</v>
      </c>
      <c r="C102" s="24" t="s">
        <v>553</v>
      </c>
      <c r="D102" s="24" t="s">
        <v>299</v>
      </c>
      <c r="E102" s="25">
        <v>770</v>
      </c>
      <c r="F102" s="24" t="s">
        <v>531</v>
      </c>
      <c r="G102" s="24" t="s">
        <v>20</v>
      </c>
      <c r="H102" s="24" t="s">
        <v>466</v>
      </c>
    </row>
    <row r="103" spans="1:8" x14ac:dyDescent="0.3">
      <c r="A103" s="2">
        <v>7100</v>
      </c>
      <c r="B103" s="28" t="s">
        <v>21</v>
      </c>
      <c r="C103" s="24" t="s">
        <v>532</v>
      </c>
      <c r="D103" s="24" t="s">
        <v>310</v>
      </c>
      <c r="E103" s="25">
        <v>493.5</v>
      </c>
      <c r="F103" s="24" t="s">
        <v>470</v>
      </c>
      <c r="G103" s="24" t="s">
        <v>25</v>
      </c>
      <c r="H103" s="24" t="s">
        <v>471</v>
      </c>
    </row>
    <row r="104" spans="1:8" x14ac:dyDescent="0.3">
      <c r="A104" s="2">
        <v>7100</v>
      </c>
      <c r="B104" s="28" t="s">
        <v>21</v>
      </c>
      <c r="C104" s="24" t="s">
        <v>532</v>
      </c>
      <c r="D104" s="24" t="s">
        <v>309</v>
      </c>
      <c r="E104" s="25">
        <v>634.5</v>
      </c>
      <c r="F104" s="24" t="s">
        <v>470</v>
      </c>
      <c r="G104" s="24" t="s">
        <v>25</v>
      </c>
      <c r="H104" s="24" t="s">
        <v>471</v>
      </c>
    </row>
    <row r="105" spans="1:8" x14ac:dyDescent="0.3">
      <c r="A105" s="2">
        <v>7100</v>
      </c>
      <c r="B105" s="28" t="s">
        <v>21</v>
      </c>
      <c r="C105" s="24" t="s">
        <v>500</v>
      </c>
      <c r="D105" s="24" t="s">
        <v>554</v>
      </c>
      <c r="E105" s="25">
        <v>294</v>
      </c>
      <c r="F105" s="24" t="s">
        <v>462</v>
      </c>
      <c r="G105" s="24" t="s">
        <v>15</v>
      </c>
      <c r="H105" s="24" t="s">
        <v>466</v>
      </c>
    </row>
    <row r="106" spans="1:8" x14ac:dyDescent="0.3">
      <c r="A106" s="2">
        <v>7140</v>
      </c>
      <c r="B106" s="28" t="s">
        <v>14</v>
      </c>
      <c r="C106" s="24" t="s">
        <v>555</v>
      </c>
      <c r="D106" s="24" t="s">
        <v>135</v>
      </c>
      <c r="E106" s="25">
        <v>1961</v>
      </c>
      <c r="F106" s="24" t="s">
        <v>465</v>
      </c>
      <c r="G106" s="24" t="s">
        <v>17</v>
      </c>
      <c r="H106" s="24" t="s">
        <v>466</v>
      </c>
    </row>
    <row r="107" spans="1:8" x14ac:dyDescent="0.3">
      <c r="A107" s="2">
        <v>7140</v>
      </c>
      <c r="B107" s="28" t="s">
        <v>14</v>
      </c>
      <c r="C107" s="24" t="s">
        <v>431</v>
      </c>
      <c r="D107" s="24" t="s">
        <v>136</v>
      </c>
      <c r="E107" s="25">
        <v>278.35000000000002</v>
      </c>
      <c r="F107" s="24" t="s">
        <v>465</v>
      </c>
      <c r="G107" s="24" t="s">
        <v>17</v>
      </c>
      <c r="H107" s="24" t="s">
        <v>466</v>
      </c>
    </row>
    <row r="108" spans="1:8" x14ac:dyDescent="0.3">
      <c r="A108" s="2">
        <v>7140</v>
      </c>
      <c r="B108" s="28" t="s">
        <v>14</v>
      </c>
      <c r="C108" s="24" t="s">
        <v>431</v>
      </c>
      <c r="D108" s="24" t="s">
        <v>138</v>
      </c>
      <c r="E108" s="25">
        <v>2303</v>
      </c>
      <c r="F108" s="24" t="s">
        <v>465</v>
      </c>
      <c r="G108" s="24" t="s">
        <v>17</v>
      </c>
      <c r="H108" s="24" t="s">
        <v>466</v>
      </c>
    </row>
    <row r="109" spans="1:8" x14ac:dyDescent="0.3">
      <c r="A109" s="2">
        <v>7140</v>
      </c>
      <c r="B109" s="28" t="s">
        <v>14</v>
      </c>
      <c r="C109" s="24" t="s">
        <v>431</v>
      </c>
      <c r="D109" s="24" t="s">
        <v>140</v>
      </c>
      <c r="E109" s="25">
        <v>1319</v>
      </c>
      <c r="F109" s="24" t="s">
        <v>465</v>
      </c>
      <c r="G109" s="24" t="s">
        <v>17</v>
      </c>
      <c r="H109" s="24" t="s">
        <v>466</v>
      </c>
    </row>
    <row r="110" spans="1:8" x14ac:dyDescent="0.3">
      <c r="A110" s="2">
        <v>7140</v>
      </c>
      <c r="B110" s="28" t="s">
        <v>14</v>
      </c>
      <c r="C110" s="24" t="s">
        <v>431</v>
      </c>
      <c r="D110" s="24" t="s">
        <v>142</v>
      </c>
      <c r="E110" s="25">
        <v>169</v>
      </c>
      <c r="F110" s="24" t="s">
        <v>465</v>
      </c>
      <c r="G110" s="24" t="s">
        <v>17</v>
      </c>
      <c r="H110" s="24" t="s">
        <v>466</v>
      </c>
    </row>
    <row r="111" spans="1:8" x14ac:dyDescent="0.3">
      <c r="A111" s="2">
        <v>7140</v>
      </c>
      <c r="B111" s="28" t="s">
        <v>14</v>
      </c>
      <c r="C111" s="24" t="s">
        <v>540</v>
      </c>
      <c r="D111" s="24" t="s">
        <v>143</v>
      </c>
      <c r="E111" s="25">
        <v>772</v>
      </c>
      <c r="F111" s="24" t="s">
        <v>465</v>
      </c>
      <c r="G111" s="24" t="s">
        <v>17</v>
      </c>
      <c r="H111" s="24" t="s">
        <v>466</v>
      </c>
    </row>
    <row r="112" spans="1:8" x14ac:dyDescent="0.3">
      <c r="A112" s="2">
        <v>7140</v>
      </c>
      <c r="B112" s="28" t="s">
        <v>14</v>
      </c>
      <c r="C112" s="24" t="s">
        <v>540</v>
      </c>
      <c r="D112" s="24" t="s">
        <v>145</v>
      </c>
      <c r="E112" s="25">
        <v>654</v>
      </c>
      <c r="F112" s="24" t="s">
        <v>465</v>
      </c>
      <c r="G112" s="24" t="s">
        <v>17</v>
      </c>
      <c r="H112" s="24" t="s">
        <v>466</v>
      </c>
    </row>
    <row r="113" spans="1:8" x14ac:dyDescent="0.3">
      <c r="A113" s="2">
        <v>7140</v>
      </c>
      <c r="B113" s="28" t="s">
        <v>14</v>
      </c>
      <c r="C113" s="24" t="s">
        <v>540</v>
      </c>
      <c r="D113" s="24" t="s">
        <v>147</v>
      </c>
      <c r="E113" s="25">
        <v>566</v>
      </c>
      <c r="F113" s="24" t="s">
        <v>465</v>
      </c>
      <c r="G113" s="24" t="s">
        <v>17</v>
      </c>
      <c r="H113" s="24" t="s">
        <v>466</v>
      </c>
    </row>
    <row r="114" spans="1:8" x14ac:dyDescent="0.3">
      <c r="A114" s="2">
        <v>7140</v>
      </c>
      <c r="B114" s="28" t="s">
        <v>14</v>
      </c>
      <c r="C114" s="24" t="s">
        <v>556</v>
      </c>
      <c r="D114" s="24" t="s">
        <v>149</v>
      </c>
      <c r="E114" s="25">
        <v>3454</v>
      </c>
      <c r="F114" s="24" t="s">
        <v>465</v>
      </c>
      <c r="G114" s="24" t="s">
        <v>17</v>
      </c>
      <c r="H114" s="24" t="s">
        <v>466</v>
      </c>
    </row>
    <row r="115" spans="1:8" x14ac:dyDescent="0.3">
      <c r="A115" s="2">
        <v>7140</v>
      </c>
      <c r="B115" s="28" t="s">
        <v>14</v>
      </c>
      <c r="C115" s="24" t="s">
        <v>556</v>
      </c>
      <c r="D115" s="24" t="s">
        <v>151</v>
      </c>
      <c r="E115" s="25">
        <v>1042</v>
      </c>
      <c r="F115" s="24" t="s">
        <v>465</v>
      </c>
      <c r="G115" s="24" t="s">
        <v>17</v>
      </c>
      <c r="H115" s="24" t="s">
        <v>466</v>
      </c>
    </row>
    <row r="116" spans="1:8" x14ac:dyDescent="0.3">
      <c r="A116" s="2">
        <v>7140</v>
      </c>
      <c r="B116" s="28" t="s">
        <v>14</v>
      </c>
      <c r="C116" s="24" t="s">
        <v>557</v>
      </c>
      <c r="D116" s="24" t="s">
        <v>153</v>
      </c>
      <c r="E116" s="25">
        <v>2174</v>
      </c>
      <c r="F116" s="24" t="s">
        <v>465</v>
      </c>
      <c r="G116" s="24" t="s">
        <v>17</v>
      </c>
      <c r="H116" s="24" t="s">
        <v>466</v>
      </c>
    </row>
    <row r="117" spans="1:8" x14ac:dyDescent="0.3">
      <c r="A117" s="2">
        <v>7140</v>
      </c>
      <c r="B117" s="28" t="s">
        <v>14</v>
      </c>
      <c r="C117" s="24" t="s">
        <v>557</v>
      </c>
      <c r="D117" s="24" t="s">
        <v>155</v>
      </c>
      <c r="E117" s="25">
        <v>244</v>
      </c>
      <c r="F117" s="24" t="s">
        <v>465</v>
      </c>
      <c r="G117" s="24" t="s">
        <v>17</v>
      </c>
      <c r="H117" s="24" t="s">
        <v>466</v>
      </c>
    </row>
    <row r="118" spans="1:8" x14ac:dyDescent="0.3">
      <c r="A118" s="2">
        <v>7140</v>
      </c>
      <c r="B118" s="28" t="s">
        <v>14</v>
      </c>
      <c r="C118" s="24" t="s">
        <v>558</v>
      </c>
      <c r="D118" s="24" t="s">
        <v>157</v>
      </c>
      <c r="E118" s="25">
        <v>114635</v>
      </c>
      <c r="F118" s="24" t="s">
        <v>465</v>
      </c>
      <c r="G118" s="24" t="s">
        <v>17</v>
      </c>
      <c r="H118" s="24" t="s">
        <v>466</v>
      </c>
    </row>
    <row r="119" spans="1:8" x14ac:dyDescent="0.3">
      <c r="A119" s="2">
        <v>7140</v>
      </c>
      <c r="B119" s="28" t="s">
        <v>14</v>
      </c>
      <c r="C119" s="24" t="s">
        <v>434</v>
      </c>
      <c r="D119" s="24" t="s">
        <v>159</v>
      </c>
      <c r="E119" s="25">
        <v>566</v>
      </c>
      <c r="F119" s="24" t="s">
        <v>465</v>
      </c>
      <c r="G119" s="24" t="s">
        <v>17</v>
      </c>
      <c r="H119" s="24" t="s">
        <v>466</v>
      </c>
    </row>
    <row r="120" spans="1:8" x14ac:dyDescent="0.3">
      <c r="A120" s="2">
        <v>7140</v>
      </c>
      <c r="B120" s="28" t="s">
        <v>14</v>
      </c>
      <c r="C120" s="24" t="s">
        <v>434</v>
      </c>
      <c r="D120" s="24" t="s">
        <v>161</v>
      </c>
      <c r="E120" s="25">
        <v>869</v>
      </c>
      <c r="F120" s="24" t="s">
        <v>465</v>
      </c>
      <c r="G120" s="24" t="s">
        <v>17</v>
      </c>
      <c r="H120" s="24" t="s">
        <v>466</v>
      </c>
    </row>
    <row r="121" spans="1:8" x14ac:dyDescent="0.3">
      <c r="A121" s="2">
        <v>7140</v>
      </c>
      <c r="B121" s="28" t="s">
        <v>14</v>
      </c>
      <c r="C121" s="24" t="s">
        <v>434</v>
      </c>
      <c r="D121" s="24" t="s">
        <v>163</v>
      </c>
      <c r="E121" s="25">
        <v>4298</v>
      </c>
      <c r="F121" s="24" t="s">
        <v>465</v>
      </c>
      <c r="G121" s="24" t="s">
        <v>17</v>
      </c>
      <c r="H121" s="24" t="s">
        <v>466</v>
      </c>
    </row>
    <row r="122" spans="1:8" x14ac:dyDescent="0.3">
      <c r="A122" s="2">
        <v>7140</v>
      </c>
      <c r="B122" s="28" t="s">
        <v>14</v>
      </c>
      <c r="C122" s="24" t="s">
        <v>541</v>
      </c>
      <c r="D122" s="24" t="s">
        <v>165</v>
      </c>
      <c r="E122" s="25">
        <v>3878</v>
      </c>
      <c r="F122" s="24" t="s">
        <v>544</v>
      </c>
      <c r="G122" s="24" t="s">
        <v>62</v>
      </c>
      <c r="H122" s="24" t="s">
        <v>466</v>
      </c>
    </row>
    <row r="123" spans="1:8" x14ac:dyDescent="0.3">
      <c r="A123" s="2">
        <v>7140</v>
      </c>
      <c r="B123" s="28" t="s">
        <v>14</v>
      </c>
      <c r="C123" s="24" t="s">
        <v>541</v>
      </c>
      <c r="D123" s="24" t="s">
        <v>167</v>
      </c>
      <c r="E123" s="25">
        <v>4128</v>
      </c>
      <c r="F123" s="24" t="s">
        <v>544</v>
      </c>
      <c r="G123" s="24" t="s">
        <v>62</v>
      </c>
      <c r="H123" s="24" t="s">
        <v>466</v>
      </c>
    </row>
    <row r="124" spans="1:8" x14ac:dyDescent="0.3">
      <c r="A124" s="2">
        <v>7140</v>
      </c>
      <c r="B124" s="28" t="s">
        <v>14</v>
      </c>
      <c r="C124" s="24" t="s">
        <v>559</v>
      </c>
      <c r="D124" s="24" t="s">
        <v>171</v>
      </c>
      <c r="E124" s="25">
        <v>583</v>
      </c>
      <c r="F124" s="24" t="s">
        <v>465</v>
      </c>
      <c r="G124" s="24" t="s">
        <v>17</v>
      </c>
      <c r="H124" s="24" t="s">
        <v>466</v>
      </c>
    </row>
    <row r="125" spans="1:8" x14ac:dyDescent="0.3">
      <c r="A125" s="2">
        <v>7140</v>
      </c>
      <c r="B125" s="28" t="s">
        <v>14</v>
      </c>
      <c r="C125" s="24" t="s">
        <v>559</v>
      </c>
      <c r="D125" s="24" t="s">
        <v>169</v>
      </c>
      <c r="E125" s="25">
        <v>5940</v>
      </c>
      <c r="F125" s="24" t="s">
        <v>544</v>
      </c>
      <c r="G125" s="24" t="s">
        <v>62</v>
      </c>
      <c r="H125" s="24" t="s">
        <v>466</v>
      </c>
    </row>
    <row r="126" spans="1:8" x14ac:dyDescent="0.3">
      <c r="A126" s="2">
        <v>7140</v>
      </c>
      <c r="B126" s="28" t="s">
        <v>14</v>
      </c>
      <c r="C126" s="24" t="s">
        <v>560</v>
      </c>
      <c r="D126" s="24" t="s">
        <v>173</v>
      </c>
      <c r="E126" s="25">
        <v>2970</v>
      </c>
      <c r="F126" s="24" t="s">
        <v>544</v>
      </c>
      <c r="G126" s="24" t="s">
        <v>62</v>
      </c>
      <c r="H126" s="24" t="s">
        <v>466</v>
      </c>
    </row>
    <row r="127" spans="1:8" x14ac:dyDescent="0.3">
      <c r="A127" s="2">
        <v>7140</v>
      </c>
      <c r="B127" s="28" t="s">
        <v>14</v>
      </c>
      <c r="C127" s="24" t="s">
        <v>560</v>
      </c>
      <c r="D127" s="24" t="s">
        <v>175</v>
      </c>
      <c r="E127" s="25">
        <v>3428</v>
      </c>
      <c r="F127" s="24" t="s">
        <v>544</v>
      </c>
      <c r="G127" s="24" t="s">
        <v>62</v>
      </c>
      <c r="H127" s="24" t="s">
        <v>466</v>
      </c>
    </row>
    <row r="128" spans="1:8" x14ac:dyDescent="0.3">
      <c r="A128" s="2">
        <v>7140</v>
      </c>
      <c r="B128" s="28" t="s">
        <v>14</v>
      </c>
      <c r="C128" s="24" t="s">
        <v>561</v>
      </c>
      <c r="D128" s="24" t="s">
        <v>177</v>
      </c>
      <c r="E128" s="25">
        <v>566</v>
      </c>
      <c r="F128" s="24" t="s">
        <v>465</v>
      </c>
      <c r="G128" s="24" t="s">
        <v>17</v>
      </c>
      <c r="H128" s="24" t="s">
        <v>466</v>
      </c>
    </row>
    <row r="129" spans="1:8" x14ac:dyDescent="0.3">
      <c r="A129" s="2">
        <v>7140</v>
      </c>
      <c r="B129" s="28" t="s">
        <v>14</v>
      </c>
      <c r="C129" s="24" t="s">
        <v>543</v>
      </c>
      <c r="D129" s="24" t="s">
        <v>179</v>
      </c>
      <c r="E129" s="25">
        <v>3100.4</v>
      </c>
      <c r="F129" s="24" t="s">
        <v>465</v>
      </c>
      <c r="G129" s="24" t="s">
        <v>17</v>
      </c>
      <c r="H129" s="24" t="s">
        <v>466</v>
      </c>
    </row>
    <row r="130" spans="1:8" x14ac:dyDescent="0.3">
      <c r="A130" s="2">
        <v>7140</v>
      </c>
      <c r="B130" s="28" t="s">
        <v>14</v>
      </c>
      <c r="C130" s="24" t="s">
        <v>562</v>
      </c>
      <c r="D130" s="24" t="s">
        <v>181</v>
      </c>
      <c r="E130" s="25">
        <v>381</v>
      </c>
      <c r="F130" s="24" t="s">
        <v>544</v>
      </c>
      <c r="G130" s="24" t="s">
        <v>62</v>
      </c>
      <c r="H130" s="24" t="s">
        <v>466</v>
      </c>
    </row>
    <row r="131" spans="1:8" x14ac:dyDescent="0.3">
      <c r="A131" s="2">
        <v>7140</v>
      </c>
      <c r="B131" s="28" t="s">
        <v>14</v>
      </c>
      <c r="C131" s="24" t="s">
        <v>428</v>
      </c>
      <c r="D131" s="24" t="s">
        <v>182</v>
      </c>
      <c r="E131" s="25">
        <v>258</v>
      </c>
      <c r="F131" s="24" t="s">
        <v>544</v>
      </c>
      <c r="G131" s="24" t="s">
        <v>62</v>
      </c>
      <c r="H131" s="24" t="s">
        <v>466</v>
      </c>
    </row>
    <row r="132" spans="1:8" x14ac:dyDescent="0.3">
      <c r="A132" s="2">
        <v>7140</v>
      </c>
      <c r="B132" s="28" t="s">
        <v>14</v>
      </c>
      <c r="C132" s="24" t="s">
        <v>545</v>
      </c>
      <c r="D132" s="24" t="s">
        <v>183</v>
      </c>
      <c r="E132" s="25">
        <v>4321</v>
      </c>
      <c r="F132" s="24" t="s">
        <v>546</v>
      </c>
      <c r="G132" s="24" t="s">
        <v>1</v>
      </c>
      <c r="H132" s="24" t="s">
        <v>466</v>
      </c>
    </row>
    <row r="133" spans="1:8" x14ac:dyDescent="0.3">
      <c r="A133" s="2">
        <v>7140</v>
      </c>
      <c r="B133" s="28" t="s">
        <v>14</v>
      </c>
      <c r="C133" s="24" t="s">
        <v>547</v>
      </c>
      <c r="D133" s="24" t="s">
        <v>349</v>
      </c>
      <c r="E133" s="25">
        <v>384</v>
      </c>
      <c r="F133" s="24" t="s">
        <v>470</v>
      </c>
      <c r="G133" s="24" t="s">
        <v>25</v>
      </c>
      <c r="H133" s="24" t="s">
        <v>471</v>
      </c>
    </row>
    <row r="134" spans="1:8" x14ac:dyDescent="0.3">
      <c r="A134" s="2">
        <v>7140</v>
      </c>
      <c r="B134" s="28" t="s">
        <v>14</v>
      </c>
      <c r="C134" s="24" t="s">
        <v>549</v>
      </c>
      <c r="D134" s="24" t="s">
        <v>347</v>
      </c>
      <c r="E134" s="25">
        <v>346</v>
      </c>
      <c r="F134" s="24" t="s">
        <v>470</v>
      </c>
      <c r="G134" s="24" t="s">
        <v>25</v>
      </c>
      <c r="H134" s="24" t="s">
        <v>471</v>
      </c>
    </row>
    <row r="135" spans="1:8" x14ac:dyDescent="0.3">
      <c r="A135" s="2">
        <v>7140</v>
      </c>
      <c r="B135" s="28" t="s">
        <v>14</v>
      </c>
      <c r="C135" s="24" t="s">
        <v>549</v>
      </c>
      <c r="D135" s="24" t="s">
        <v>344</v>
      </c>
      <c r="E135" s="25">
        <v>904</v>
      </c>
      <c r="F135" s="24" t="s">
        <v>470</v>
      </c>
      <c r="G135" s="24" t="s">
        <v>25</v>
      </c>
      <c r="H135" s="24" t="s">
        <v>471</v>
      </c>
    </row>
    <row r="136" spans="1:8" x14ac:dyDescent="0.3">
      <c r="A136" s="2">
        <v>7140</v>
      </c>
      <c r="B136" s="28" t="s">
        <v>14</v>
      </c>
      <c r="C136" s="24" t="s">
        <v>549</v>
      </c>
      <c r="D136" s="24" t="s">
        <v>342</v>
      </c>
      <c r="E136" s="25">
        <v>1344</v>
      </c>
      <c r="F136" s="24" t="s">
        <v>470</v>
      </c>
      <c r="G136" s="24" t="s">
        <v>25</v>
      </c>
      <c r="H136" s="24" t="s">
        <v>471</v>
      </c>
    </row>
    <row r="137" spans="1:8" x14ac:dyDescent="0.3">
      <c r="A137" s="2">
        <v>7140</v>
      </c>
      <c r="B137" s="28" t="s">
        <v>14</v>
      </c>
      <c r="C137" s="24" t="s">
        <v>549</v>
      </c>
      <c r="D137" s="24" t="s">
        <v>340</v>
      </c>
      <c r="E137" s="25">
        <v>1344</v>
      </c>
      <c r="F137" s="24" t="s">
        <v>470</v>
      </c>
      <c r="G137" s="24" t="s">
        <v>25</v>
      </c>
      <c r="H137" s="24" t="s">
        <v>471</v>
      </c>
    </row>
    <row r="138" spans="1:8" x14ac:dyDescent="0.3">
      <c r="A138" s="2">
        <v>7140</v>
      </c>
      <c r="B138" s="28" t="s">
        <v>14</v>
      </c>
      <c r="C138" s="24" t="s">
        <v>549</v>
      </c>
      <c r="D138" s="24" t="s">
        <v>351</v>
      </c>
      <c r="E138" s="25">
        <v>1974</v>
      </c>
      <c r="F138" s="24" t="s">
        <v>462</v>
      </c>
      <c r="G138" s="24" t="s">
        <v>15</v>
      </c>
      <c r="H138" s="24" t="s">
        <v>466</v>
      </c>
    </row>
    <row r="139" spans="1:8" x14ac:dyDescent="0.3">
      <c r="A139" s="2">
        <v>7140</v>
      </c>
      <c r="B139" s="28" t="s">
        <v>14</v>
      </c>
      <c r="C139" s="24" t="s">
        <v>549</v>
      </c>
      <c r="D139" s="24" t="s">
        <v>345</v>
      </c>
      <c r="E139" s="25">
        <v>1319</v>
      </c>
      <c r="F139" s="24" t="s">
        <v>465</v>
      </c>
      <c r="G139" s="24" t="s">
        <v>17</v>
      </c>
      <c r="H139" s="24" t="s">
        <v>466</v>
      </c>
    </row>
    <row r="140" spans="1:8" x14ac:dyDescent="0.3">
      <c r="A140" s="2">
        <v>7140</v>
      </c>
      <c r="B140" s="28" t="s">
        <v>14</v>
      </c>
      <c r="C140" s="24" t="s">
        <v>506</v>
      </c>
      <c r="D140" s="24" t="s">
        <v>331</v>
      </c>
      <c r="E140" s="25">
        <v>672</v>
      </c>
      <c r="F140" s="24" t="s">
        <v>470</v>
      </c>
      <c r="G140" s="24" t="s">
        <v>25</v>
      </c>
      <c r="H140" s="24" t="s">
        <v>471</v>
      </c>
    </row>
    <row r="141" spans="1:8" x14ac:dyDescent="0.3">
      <c r="A141" s="2">
        <v>7140</v>
      </c>
      <c r="B141" s="28" t="s">
        <v>14</v>
      </c>
      <c r="C141" s="24" t="s">
        <v>563</v>
      </c>
      <c r="D141" s="24" t="s">
        <v>339</v>
      </c>
      <c r="E141" s="25">
        <v>918</v>
      </c>
      <c r="F141" s="24" t="s">
        <v>470</v>
      </c>
      <c r="G141" s="24" t="s">
        <v>25</v>
      </c>
      <c r="H141" s="24" t="s">
        <v>471</v>
      </c>
    </row>
    <row r="142" spans="1:8" x14ac:dyDescent="0.3">
      <c r="A142" s="2">
        <v>7140</v>
      </c>
      <c r="B142" s="28" t="s">
        <v>14</v>
      </c>
      <c r="C142" s="24" t="s">
        <v>564</v>
      </c>
      <c r="D142" s="24" t="s">
        <v>329</v>
      </c>
      <c r="E142" s="25">
        <v>434</v>
      </c>
      <c r="F142" s="24" t="s">
        <v>470</v>
      </c>
      <c r="G142" s="24" t="s">
        <v>25</v>
      </c>
      <c r="H142" s="24" t="s">
        <v>471</v>
      </c>
    </row>
    <row r="143" spans="1:8" x14ac:dyDescent="0.3">
      <c r="A143" s="2">
        <v>7140</v>
      </c>
      <c r="B143" s="28" t="s">
        <v>14</v>
      </c>
      <c r="C143" s="24" t="s">
        <v>564</v>
      </c>
      <c r="D143" s="24" t="s">
        <v>335</v>
      </c>
      <c r="E143" s="25">
        <v>434</v>
      </c>
      <c r="F143" s="24" t="s">
        <v>470</v>
      </c>
      <c r="G143" s="24" t="s">
        <v>25</v>
      </c>
      <c r="H143" s="24" t="s">
        <v>471</v>
      </c>
    </row>
    <row r="144" spans="1:8" x14ac:dyDescent="0.3">
      <c r="A144" s="2">
        <v>7140</v>
      </c>
      <c r="B144" s="28" t="s">
        <v>14</v>
      </c>
      <c r="C144" s="24" t="s">
        <v>565</v>
      </c>
      <c r="D144" s="24" t="s">
        <v>337</v>
      </c>
      <c r="E144" s="25">
        <v>13900</v>
      </c>
      <c r="F144" s="24" t="s">
        <v>470</v>
      </c>
      <c r="G144" s="24" t="s">
        <v>25</v>
      </c>
      <c r="H144" s="24" t="s">
        <v>471</v>
      </c>
    </row>
    <row r="145" spans="1:8" x14ac:dyDescent="0.3">
      <c r="A145" s="2">
        <v>7140</v>
      </c>
      <c r="B145" s="28" t="s">
        <v>14</v>
      </c>
      <c r="C145" s="24" t="s">
        <v>566</v>
      </c>
      <c r="D145" s="24" t="s">
        <v>567</v>
      </c>
      <c r="E145" s="25">
        <v>12200</v>
      </c>
      <c r="F145" s="24" t="s">
        <v>462</v>
      </c>
      <c r="G145" s="24" t="s">
        <v>15</v>
      </c>
      <c r="H145" s="24" t="s">
        <v>466</v>
      </c>
    </row>
    <row r="146" spans="1:8" x14ac:dyDescent="0.3">
      <c r="A146" s="2">
        <v>7140</v>
      </c>
      <c r="B146" s="28" t="s">
        <v>14</v>
      </c>
      <c r="C146" s="24" t="s">
        <v>514</v>
      </c>
      <c r="D146" s="24" t="s">
        <v>333</v>
      </c>
      <c r="E146" s="25">
        <v>1210</v>
      </c>
      <c r="F146" s="24" t="s">
        <v>470</v>
      </c>
      <c r="G146" s="24" t="s">
        <v>25</v>
      </c>
      <c r="H146" s="24" t="s">
        <v>471</v>
      </c>
    </row>
    <row r="147" spans="1:8" x14ac:dyDescent="0.3">
      <c r="A147" s="2">
        <v>7140</v>
      </c>
      <c r="B147" s="28" t="s">
        <v>14</v>
      </c>
      <c r="C147" s="24" t="s">
        <v>568</v>
      </c>
      <c r="D147" s="24" t="s">
        <v>319</v>
      </c>
      <c r="E147" s="25">
        <v>137</v>
      </c>
      <c r="F147" s="24" t="s">
        <v>531</v>
      </c>
      <c r="G147" s="24" t="s">
        <v>20</v>
      </c>
      <c r="H147" s="24" t="s">
        <v>466</v>
      </c>
    </row>
    <row r="148" spans="1:8" x14ac:dyDescent="0.3">
      <c r="A148" s="2">
        <v>7140</v>
      </c>
      <c r="B148" s="28" t="s">
        <v>14</v>
      </c>
      <c r="C148" s="24" t="s">
        <v>553</v>
      </c>
      <c r="D148" s="24" t="s">
        <v>323</v>
      </c>
      <c r="E148" s="25">
        <v>425</v>
      </c>
      <c r="F148" s="24" t="s">
        <v>531</v>
      </c>
      <c r="G148" s="24" t="s">
        <v>20</v>
      </c>
      <c r="H148" s="24" t="s">
        <v>466</v>
      </c>
    </row>
    <row r="149" spans="1:8" x14ac:dyDescent="0.3">
      <c r="A149" s="2">
        <v>7140</v>
      </c>
      <c r="B149" s="28" t="s">
        <v>14</v>
      </c>
      <c r="C149" s="24" t="s">
        <v>553</v>
      </c>
      <c r="D149" s="24" t="s">
        <v>321</v>
      </c>
      <c r="E149" s="25">
        <v>3598</v>
      </c>
      <c r="F149" s="24" t="s">
        <v>531</v>
      </c>
      <c r="G149" s="24" t="s">
        <v>20</v>
      </c>
      <c r="H149" s="24" t="s">
        <v>466</v>
      </c>
    </row>
    <row r="150" spans="1:8" x14ac:dyDescent="0.3">
      <c r="A150" s="2">
        <v>7140</v>
      </c>
      <c r="B150" s="28" t="s">
        <v>14</v>
      </c>
      <c r="C150" s="24" t="s">
        <v>553</v>
      </c>
      <c r="D150" s="24" t="s">
        <v>320</v>
      </c>
      <c r="E150" s="25">
        <v>288</v>
      </c>
      <c r="F150" s="24" t="s">
        <v>531</v>
      </c>
      <c r="G150" s="24" t="s">
        <v>20</v>
      </c>
      <c r="H150" s="24" t="s">
        <v>466</v>
      </c>
    </row>
    <row r="151" spans="1:8" x14ac:dyDescent="0.3">
      <c r="A151" s="2">
        <v>7140</v>
      </c>
      <c r="B151" s="28" t="s">
        <v>14</v>
      </c>
      <c r="C151" s="24" t="s">
        <v>553</v>
      </c>
      <c r="D151" s="24" t="s">
        <v>325</v>
      </c>
      <c r="E151" s="25">
        <v>406</v>
      </c>
      <c r="F151" s="24" t="s">
        <v>531</v>
      </c>
      <c r="G151" s="24" t="s">
        <v>20</v>
      </c>
      <c r="H151" s="24" t="s">
        <v>466</v>
      </c>
    </row>
    <row r="152" spans="1:8" x14ac:dyDescent="0.3">
      <c r="A152" s="2">
        <v>7140</v>
      </c>
      <c r="B152" s="28" t="s">
        <v>14</v>
      </c>
      <c r="C152" s="24" t="s">
        <v>569</v>
      </c>
      <c r="D152" s="24" t="s">
        <v>327</v>
      </c>
      <c r="E152" s="25">
        <v>12240</v>
      </c>
      <c r="F152" s="24" t="s">
        <v>531</v>
      </c>
      <c r="G152" s="24" t="s">
        <v>20</v>
      </c>
      <c r="H152" s="24" t="s">
        <v>466</v>
      </c>
    </row>
    <row r="153" spans="1:8" x14ac:dyDescent="0.3">
      <c r="A153" s="2">
        <v>7140</v>
      </c>
      <c r="B153" s="28" t="s">
        <v>14</v>
      </c>
      <c r="C153" s="24" t="s">
        <v>570</v>
      </c>
      <c r="D153" s="24" t="s">
        <v>571</v>
      </c>
      <c r="E153" s="25">
        <v>20000</v>
      </c>
      <c r="F153" s="24" t="s">
        <v>462</v>
      </c>
      <c r="G153" s="24" t="s">
        <v>15</v>
      </c>
      <c r="H153" s="24" t="s">
        <v>474</v>
      </c>
    </row>
    <row r="154" spans="1:8" x14ac:dyDescent="0.3">
      <c r="A154" s="2">
        <v>7140</v>
      </c>
      <c r="B154" s="28" t="s">
        <v>14</v>
      </c>
      <c r="C154" s="24" t="s">
        <v>500</v>
      </c>
      <c r="D154" s="24" t="s">
        <v>572</v>
      </c>
      <c r="E154" s="25">
        <v>389.17</v>
      </c>
      <c r="F154" s="24" t="s">
        <v>462</v>
      </c>
      <c r="G154" s="24" t="s">
        <v>15</v>
      </c>
      <c r="H154" s="24" t="s">
        <v>466</v>
      </c>
    </row>
    <row r="155" spans="1:8" x14ac:dyDescent="0.3">
      <c r="A155" s="2">
        <v>7140</v>
      </c>
      <c r="B155" s="28" t="s">
        <v>14</v>
      </c>
      <c r="C155" s="24" t="s">
        <v>573</v>
      </c>
      <c r="D155" s="24" t="s">
        <v>574</v>
      </c>
      <c r="E155" s="25">
        <v>6000</v>
      </c>
      <c r="F155" s="24" t="s">
        <v>462</v>
      </c>
      <c r="G155" s="24" t="s">
        <v>15</v>
      </c>
      <c r="H155" s="24" t="s">
        <v>474</v>
      </c>
    </row>
    <row r="156" spans="1:8" x14ac:dyDescent="0.3">
      <c r="A156" s="2">
        <v>7140</v>
      </c>
      <c r="B156" s="28" t="s">
        <v>14</v>
      </c>
      <c r="C156" s="24" t="s">
        <v>575</v>
      </c>
      <c r="D156" s="24" t="s">
        <v>576</v>
      </c>
      <c r="E156" s="25">
        <v>2138</v>
      </c>
      <c r="F156" s="24" t="s">
        <v>462</v>
      </c>
      <c r="G156" s="24" t="s">
        <v>15</v>
      </c>
      <c r="H156" s="24" t="s">
        <v>466</v>
      </c>
    </row>
    <row r="157" spans="1:8" x14ac:dyDescent="0.3">
      <c r="A157" s="2">
        <v>7140</v>
      </c>
      <c r="B157" s="28" t="s">
        <v>14</v>
      </c>
      <c r="C157" s="24" t="s">
        <v>503</v>
      </c>
      <c r="D157" s="24" t="s">
        <v>577</v>
      </c>
      <c r="E157" s="25">
        <v>3750</v>
      </c>
      <c r="F157" s="24" t="s">
        <v>473</v>
      </c>
      <c r="G157" s="24" t="s">
        <v>13</v>
      </c>
      <c r="H157" s="24" t="s">
        <v>474</v>
      </c>
    </row>
    <row r="158" spans="1:8" x14ac:dyDescent="0.3">
      <c r="A158" s="2">
        <v>7320</v>
      </c>
      <c r="B158" s="28" t="s">
        <v>22</v>
      </c>
      <c r="C158" s="24" t="s">
        <v>488</v>
      </c>
      <c r="D158" s="24" t="s">
        <v>185</v>
      </c>
      <c r="E158" s="25">
        <v>4370.8500000000004</v>
      </c>
      <c r="F158" s="24" t="s">
        <v>470</v>
      </c>
      <c r="G158" s="24" t="s">
        <v>25</v>
      </c>
      <c r="H158" s="24" t="s">
        <v>524</v>
      </c>
    </row>
    <row r="159" spans="1:8" x14ac:dyDescent="0.3">
      <c r="A159" s="2">
        <v>7320</v>
      </c>
      <c r="B159" s="28" t="s">
        <v>22</v>
      </c>
      <c r="C159" s="24" t="s">
        <v>578</v>
      </c>
      <c r="D159" s="24" t="s">
        <v>389</v>
      </c>
      <c r="E159" s="25">
        <v>4790</v>
      </c>
      <c r="F159" s="24" t="s">
        <v>470</v>
      </c>
      <c r="G159" s="24" t="s">
        <v>25</v>
      </c>
      <c r="H159" s="24" t="s">
        <v>471</v>
      </c>
    </row>
    <row r="160" spans="1:8" x14ac:dyDescent="0.3">
      <c r="A160" s="2">
        <v>7320</v>
      </c>
      <c r="B160" s="28" t="s">
        <v>22</v>
      </c>
      <c r="C160" s="24" t="s">
        <v>579</v>
      </c>
      <c r="D160" s="24" t="s">
        <v>387</v>
      </c>
      <c r="E160" s="25">
        <v>1872.9</v>
      </c>
      <c r="F160" s="24" t="s">
        <v>470</v>
      </c>
      <c r="G160" s="24" t="s">
        <v>25</v>
      </c>
      <c r="H160" s="24" t="s">
        <v>524</v>
      </c>
    </row>
    <row r="161" spans="1:8" x14ac:dyDescent="0.3">
      <c r="A161" s="2">
        <v>7320</v>
      </c>
      <c r="B161" s="28" t="s">
        <v>22</v>
      </c>
      <c r="C161" s="24" t="s">
        <v>580</v>
      </c>
      <c r="D161" s="24" t="s">
        <v>385</v>
      </c>
      <c r="E161" s="25">
        <v>1900</v>
      </c>
      <c r="F161" s="24" t="s">
        <v>470</v>
      </c>
      <c r="G161" s="24" t="s">
        <v>25</v>
      </c>
      <c r="H161" s="24" t="s">
        <v>524</v>
      </c>
    </row>
    <row r="162" spans="1:8" x14ac:dyDescent="0.3">
      <c r="A162" s="2">
        <v>7320</v>
      </c>
      <c r="B162" s="28" t="s">
        <v>22</v>
      </c>
      <c r="C162" s="24" t="s">
        <v>529</v>
      </c>
      <c r="D162" s="24" t="s">
        <v>383</v>
      </c>
      <c r="E162" s="25">
        <v>99.42</v>
      </c>
      <c r="F162" s="24" t="s">
        <v>470</v>
      </c>
      <c r="G162" s="24" t="s">
        <v>25</v>
      </c>
      <c r="H162" s="24" t="s">
        <v>524</v>
      </c>
    </row>
    <row r="163" spans="1:8" x14ac:dyDescent="0.3">
      <c r="A163" s="2">
        <v>7320</v>
      </c>
      <c r="B163" s="28" t="s">
        <v>22</v>
      </c>
      <c r="C163" s="24" t="s">
        <v>468</v>
      </c>
      <c r="D163" s="24" t="s">
        <v>381</v>
      </c>
      <c r="E163" s="25">
        <v>3750</v>
      </c>
      <c r="F163" s="24" t="s">
        <v>470</v>
      </c>
      <c r="G163" s="24" t="s">
        <v>25</v>
      </c>
      <c r="H163" s="24" t="s">
        <v>474</v>
      </c>
    </row>
    <row r="164" spans="1:8" x14ac:dyDescent="0.3">
      <c r="A164" s="2">
        <v>7320</v>
      </c>
      <c r="B164" s="28" t="s">
        <v>22</v>
      </c>
      <c r="C164" s="24" t="s">
        <v>538</v>
      </c>
      <c r="D164" s="24" t="s">
        <v>355</v>
      </c>
      <c r="E164" s="25">
        <v>34.24</v>
      </c>
      <c r="F164" s="24" t="s">
        <v>470</v>
      </c>
      <c r="G164" s="24" t="s">
        <v>25</v>
      </c>
      <c r="H164" s="24" t="s">
        <v>524</v>
      </c>
    </row>
    <row r="165" spans="1:8" x14ac:dyDescent="0.3">
      <c r="A165" s="2">
        <v>7320</v>
      </c>
      <c r="B165" s="28" t="s">
        <v>22</v>
      </c>
      <c r="C165" s="24" t="s">
        <v>581</v>
      </c>
      <c r="D165" s="24" t="s">
        <v>379</v>
      </c>
      <c r="E165" s="25">
        <v>1215.8599999999999</v>
      </c>
      <c r="F165" s="24" t="s">
        <v>470</v>
      </c>
      <c r="G165" s="24" t="s">
        <v>25</v>
      </c>
      <c r="H165" s="24" t="s">
        <v>524</v>
      </c>
    </row>
    <row r="166" spans="1:8" x14ac:dyDescent="0.3">
      <c r="A166" s="2">
        <v>7320</v>
      </c>
      <c r="B166" s="28" t="s">
        <v>22</v>
      </c>
      <c r="C166" s="24" t="s">
        <v>530</v>
      </c>
      <c r="D166" s="24" t="s">
        <v>377</v>
      </c>
      <c r="E166" s="25">
        <v>25000</v>
      </c>
      <c r="F166" s="24" t="s">
        <v>470</v>
      </c>
      <c r="G166" s="24" t="s">
        <v>25</v>
      </c>
      <c r="H166" s="24" t="s">
        <v>524</v>
      </c>
    </row>
    <row r="167" spans="1:8" x14ac:dyDescent="0.3">
      <c r="A167" s="2">
        <v>7320</v>
      </c>
      <c r="B167" s="28" t="s">
        <v>22</v>
      </c>
      <c r="C167" s="24" t="s">
        <v>532</v>
      </c>
      <c r="D167" s="24" t="s">
        <v>353</v>
      </c>
      <c r="E167" s="25">
        <v>4590.25</v>
      </c>
      <c r="F167" s="24" t="s">
        <v>470</v>
      </c>
      <c r="G167" s="24" t="s">
        <v>25</v>
      </c>
      <c r="H167" s="24" t="s">
        <v>524</v>
      </c>
    </row>
    <row r="168" spans="1:8" x14ac:dyDescent="0.3">
      <c r="A168" s="2">
        <v>7320</v>
      </c>
      <c r="B168" s="28" t="s">
        <v>22</v>
      </c>
      <c r="C168" s="24" t="s">
        <v>532</v>
      </c>
      <c r="D168" s="24" t="s">
        <v>375</v>
      </c>
      <c r="E168" s="25">
        <v>85680.31</v>
      </c>
      <c r="F168" s="24" t="s">
        <v>470</v>
      </c>
      <c r="G168" s="24" t="s">
        <v>25</v>
      </c>
      <c r="H168" s="24" t="s">
        <v>524</v>
      </c>
    </row>
    <row r="169" spans="1:8" x14ac:dyDescent="0.3">
      <c r="A169" s="2">
        <v>7320</v>
      </c>
      <c r="B169" s="28" t="s">
        <v>22</v>
      </c>
      <c r="C169" s="24" t="s">
        <v>582</v>
      </c>
      <c r="D169" s="24" t="s">
        <v>357</v>
      </c>
      <c r="E169" s="25">
        <v>5364.5</v>
      </c>
      <c r="F169" s="24" t="s">
        <v>470</v>
      </c>
      <c r="G169" s="24" t="s">
        <v>25</v>
      </c>
      <c r="H169" s="24" t="s">
        <v>524</v>
      </c>
    </row>
    <row r="170" spans="1:8" x14ac:dyDescent="0.3">
      <c r="A170" s="2">
        <v>7320</v>
      </c>
      <c r="B170" s="28" t="s">
        <v>22</v>
      </c>
      <c r="C170" s="24" t="s">
        <v>583</v>
      </c>
      <c r="D170" s="24" t="s">
        <v>369</v>
      </c>
      <c r="E170" s="25">
        <v>7500</v>
      </c>
      <c r="F170" s="24" t="s">
        <v>470</v>
      </c>
      <c r="G170" s="24" t="s">
        <v>25</v>
      </c>
      <c r="H170" s="24" t="s">
        <v>524</v>
      </c>
    </row>
    <row r="171" spans="1:8" x14ac:dyDescent="0.3">
      <c r="A171" s="2">
        <v>7320</v>
      </c>
      <c r="B171" s="28" t="s">
        <v>22</v>
      </c>
      <c r="C171" s="24" t="s">
        <v>584</v>
      </c>
      <c r="D171" s="24" t="s">
        <v>365</v>
      </c>
      <c r="E171" s="25">
        <v>201.56</v>
      </c>
      <c r="F171" s="24" t="s">
        <v>470</v>
      </c>
      <c r="G171" s="24" t="s">
        <v>25</v>
      </c>
      <c r="H171" s="24" t="s">
        <v>524</v>
      </c>
    </row>
    <row r="172" spans="1:8" x14ac:dyDescent="0.3">
      <c r="A172" s="2">
        <v>7320</v>
      </c>
      <c r="B172" s="28" t="s">
        <v>22</v>
      </c>
      <c r="C172" s="24" t="s">
        <v>584</v>
      </c>
      <c r="D172" s="24" t="s">
        <v>367</v>
      </c>
      <c r="E172" s="25">
        <v>7693</v>
      </c>
      <c r="F172" s="24" t="s">
        <v>470</v>
      </c>
      <c r="G172" s="24" t="s">
        <v>25</v>
      </c>
      <c r="H172" s="24" t="s">
        <v>524</v>
      </c>
    </row>
    <row r="173" spans="1:8" x14ac:dyDescent="0.3">
      <c r="A173" s="2">
        <v>7320</v>
      </c>
      <c r="B173" s="28" t="s">
        <v>22</v>
      </c>
      <c r="C173" s="24" t="s">
        <v>585</v>
      </c>
      <c r="D173" s="24" t="s">
        <v>361</v>
      </c>
      <c r="E173" s="25">
        <v>7890</v>
      </c>
      <c r="F173" s="24" t="s">
        <v>470</v>
      </c>
      <c r="G173" s="24" t="s">
        <v>25</v>
      </c>
      <c r="H173" s="24" t="s">
        <v>524</v>
      </c>
    </row>
    <row r="174" spans="1:8" x14ac:dyDescent="0.3">
      <c r="A174" s="2">
        <v>7320</v>
      </c>
      <c r="B174" s="28" t="s">
        <v>22</v>
      </c>
      <c r="C174" s="24" t="s">
        <v>585</v>
      </c>
      <c r="D174" s="24" t="s">
        <v>363</v>
      </c>
      <c r="E174" s="25">
        <v>8101</v>
      </c>
      <c r="F174" s="24" t="s">
        <v>470</v>
      </c>
      <c r="G174" s="24" t="s">
        <v>25</v>
      </c>
      <c r="H174" s="24" t="s">
        <v>524</v>
      </c>
    </row>
    <row r="175" spans="1:8" x14ac:dyDescent="0.3">
      <c r="A175" s="2">
        <v>7320</v>
      </c>
      <c r="B175" s="28" t="s">
        <v>22</v>
      </c>
      <c r="C175" s="24" t="s">
        <v>586</v>
      </c>
      <c r="D175" s="24" t="s">
        <v>373</v>
      </c>
      <c r="E175" s="25">
        <v>56819.69</v>
      </c>
      <c r="F175" s="24" t="s">
        <v>470</v>
      </c>
      <c r="G175" s="24" t="s">
        <v>25</v>
      </c>
      <c r="H175" s="24" t="s">
        <v>524</v>
      </c>
    </row>
    <row r="176" spans="1:8" x14ac:dyDescent="0.3">
      <c r="A176" s="2">
        <v>7320</v>
      </c>
      <c r="B176" s="28" t="s">
        <v>22</v>
      </c>
      <c r="C176" s="24" t="s">
        <v>586</v>
      </c>
      <c r="D176" s="24" t="s">
        <v>371</v>
      </c>
      <c r="E176" s="25">
        <v>273013.81</v>
      </c>
      <c r="F176" s="24" t="s">
        <v>470</v>
      </c>
      <c r="G176" s="24" t="s">
        <v>25</v>
      </c>
      <c r="H176" s="24" t="s">
        <v>524</v>
      </c>
    </row>
    <row r="177" spans="1:8" x14ac:dyDescent="0.3">
      <c r="A177" s="2">
        <v>7320</v>
      </c>
      <c r="B177" s="28" t="s">
        <v>22</v>
      </c>
      <c r="C177" s="24" t="s">
        <v>587</v>
      </c>
      <c r="D177" s="24" t="s">
        <v>359</v>
      </c>
      <c r="E177" s="25">
        <v>7996.65</v>
      </c>
      <c r="F177" s="24" t="s">
        <v>470</v>
      </c>
      <c r="G177" s="24" t="s">
        <v>25</v>
      </c>
      <c r="H177" s="24" t="s">
        <v>524</v>
      </c>
    </row>
    <row r="178" spans="1:8" x14ac:dyDescent="0.3">
      <c r="A178" s="2">
        <v>7320</v>
      </c>
      <c r="B178" s="28" t="s">
        <v>22</v>
      </c>
      <c r="C178" s="24" t="s">
        <v>588</v>
      </c>
      <c r="D178" s="24" t="s">
        <v>589</v>
      </c>
      <c r="E178" s="25">
        <v>-273013.81</v>
      </c>
      <c r="F178" s="24" t="s">
        <v>470</v>
      </c>
      <c r="G178" s="24" t="s">
        <v>25</v>
      </c>
      <c r="H178" s="24" t="s">
        <v>471</v>
      </c>
    </row>
    <row r="179" spans="1:8" x14ac:dyDescent="0.3">
      <c r="A179" s="2">
        <v>7320</v>
      </c>
      <c r="B179" s="28" t="s">
        <v>22</v>
      </c>
      <c r="C179" s="24" t="s">
        <v>423</v>
      </c>
      <c r="D179" s="24" t="s">
        <v>590</v>
      </c>
      <c r="E179" s="25">
        <v>6000</v>
      </c>
      <c r="F179" s="24" t="s">
        <v>470</v>
      </c>
      <c r="G179" s="24" t="s">
        <v>25</v>
      </c>
      <c r="H179" s="24" t="s">
        <v>524</v>
      </c>
    </row>
    <row r="180" spans="1:8" x14ac:dyDescent="0.3">
      <c r="A180" s="2">
        <v>7320</v>
      </c>
      <c r="B180" s="28" t="s">
        <v>22</v>
      </c>
      <c r="C180" s="24" t="s">
        <v>423</v>
      </c>
      <c r="D180" s="24" t="s">
        <v>591</v>
      </c>
      <c r="E180" s="25">
        <v>362000</v>
      </c>
      <c r="F180" s="24" t="s">
        <v>470</v>
      </c>
      <c r="G180" s="24" t="s">
        <v>25</v>
      </c>
      <c r="H180" s="24" t="s">
        <v>524</v>
      </c>
    </row>
    <row r="181" spans="1:8" x14ac:dyDescent="0.3">
      <c r="A181" s="2">
        <v>7320</v>
      </c>
      <c r="B181" s="28" t="s">
        <v>22</v>
      </c>
      <c r="C181" s="24" t="s">
        <v>423</v>
      </c>
      <c r="D181" s="24" t="s">
        <v>592</v>
      </c>
      <c r="E181" s="25">
        <v>2769.73</v>
      </c>
      <c r="F181" s="24" t="s">
        <v>470</v>
      </c>
      <c r="G181" s="24" t="s">
        <v>25</v>
      </c>
      <c r="H181" s="24" t="s">
        <v>471</v>
      </c>
    </row>
    <row r="182" spans="1:8" x14ac:dyDescent="0.3">
      <c r="A182" s="2">
        <v>7320</v>
      </c>
      <c r="B182" s="28" t="s">
        <v>22</v>
      </c>
      <c r="C182" s="24" t="s">
        <v>494</v>
      </c>
      <c r="D182" s="24" t="s">
        <v>593</v>
      </c>
      <c r="E182" s="25">
        <v>17</v>
      </c>
      <c r="F182" s="24" t="s">
        <v>470</v>
      </c>
      <c r="G182" s="24" t="s">
        <v>25</v>
      </c>
      <c r="H182" s="24" t="s">
        <v>524</v>
      </c>
    </row>
    <row r="183" spans="1:8" x14ac:dyDescent="0.3">
      <c r="A183" s="2">
        <v>7320</v>
      </c>
      <c r="B183" s="28" t="s">
        <v>22</v>
      </c>
      <c r="C183" s="24" t="s">
        <v>594</v>
      </c>
      <c r="D183" s="24" t="s">
        <v>595</v>
      </c>
      <c r="E183" s="25">
        <v>8976.35</v>
      </c>
      <c r="F183" s="24" t="s">
        <v>470</v>
      </c>
      <c r="G183" s="24" t="s">
        <v>25</v>
      </c>
      <c r="H183" s="24" t="s">
        <v>524</v>
      </c>
    </row>
    <row r="184" spans="1:8" x14ac:dyDescent="0.3">
      <c r="A184" s="2">
        <v>7320</v>
      </c>
      <c r="B184" s="28" t="s">
        <v>22</v>
      </c>
      <c r="C184" s="24" t="s">
        <v>535</v>
      </c>
      <c r="D184" s="24" t="s">
        <v>596</v>
      </c>
      <c r="E184" s="25">
        <v>3750</v>
      </c>
      <c r="F184" s="24" t="s">
        <v>470</v>
      </c>
      <c r="G184" s="24" t="s">
        <v>25</v>
      </c>
      <c r="H184" s="24" t="s">
        <v>474</v>
      </c>
    </row>
    <row r="185" spans="1:8" x14ac:dyDescent="0.3">
      <c r="A185" s="2">
        <v>7320</v>
      </c>
      <c r="B185" s="28" t="s">
        <v>22</v>
      </c>
      <c r="C185" s="24" t="s">
        <v>597</v>
      </c>
      <c r="D185" s="24" t="s">
        <v>598</v>
      </c>
      <c r="E185" s="25">
        <v>5540</v>
      </c>
      <c r="F185" s="24" t="s">
        <v>470</v>
      </c>
      <c r="G185" s="24" t="s">
        <v>25</v>
      </c>
      <c r="H185" s="24" t="s">
        <v>474</v>
      </c>
    </row>
    <row r="186" spans="1:8" x14ac:dyDescent="0.3">
      <c r="A186" s="2">
        <v>7430</v>
      </c>
      <c r="B186" s="28" t="s">
        <v>26</v>
      </c>
      <c r="C186" s="24" t="s">
        <v>472</v>
      </c>
      <c r="D186" s="24" t="s">
        <v>188</v>
      </c>
      <c r="E186" s="25">
        <v>326</v>
      </c>
      <c r="F186" s="24" t="s">
        <v>465</v>
      </c>
      <c r="G186" s="24" t="s">
        <v>17</v>
      </c>
      <c r="H186" s="24" t="s">
        <v>466</v>
      </c>
    </row>
    <row r="187" spans="1:8" x14ac:dyDescent="0.3">
      <c r="A187" s="2">
        <v>7430</v>
      </c>
      <c r="B187" s="28" t="s">
        <v>26</v>
      </c>
      <c r="C187" s="24" t="s">
        <v>599</v>
      </c>
      <c r="D187" s="24" t="s">
        <v>395</v>
      </c>
      <c r="E187" s="25">
        <v>10000</v>
      </c>
      <c r="F187" s="24" t="s">
        <v>600</v>
      </c>
      <c r="G187" s="24" t="s">
        <v>601</v>
      </c>
      <c r="H187" s="24" t="s">
        <v>471</v>
      </c>
    </row>
    <row r="188" spans="1:8" x14ac:dyDescent="0.3">
      <c r="A188" s="2">
        <v>7430</v>
      </c>
      <c r="B188" s="28" t="s">
        <v>26</v>
      </c>
      <c r="C188" s="24" t="s">
        <v>599</v>
      </c>
      <c r="D188" s="24" t="s">
        <v>393</v>
      </c>
      <c r="E188" s="25">
        <v>10000</v>
      </c>
      <c r="F188" s="24" t="s">
        <v>600</v>
      </c>
      <c r="G188" s="24" t="s">
        <v>601</v>
      </c>
      <c r="H188" s="24" t="s">
        <v>471</v>
      </c>
    </row>
    <row r="189" spans="1:8" x14ac:dyDescent="0.3">
      <c r="A189" s="2">
        <v>7430</v>
      </c>
      <c r="B189" s="28" t="s">
        <v>26</v>
      </c>
      <c r="C189" s="24" t="s">
        <v>585</v>
      </c>
      <c r="D189" s="24" t="s">
        <v>391</v>
      </c>
      <c r="E189" s="25">
        <v>4000</v>
      </c>
      <c r="F189" s="24" t="s">
        <v>600</v>
      </c>
      <c r="G189" s="24" t="s">
        <v>601</v>
      </c>
      <c r="H189" s="24" t="s">
        <v>474</v>
      </c>
    </row>
    <row r="190" spans="1:8" x14ac:dyDescent="0.3">
      <c r="A190" s="2">
        <v>7700</v>
      </c>
      <c r="B190" s="28" t="s">
        <v>24</v>
      </c>
      <c r="C190" s="24" t="s">
        <v>557</v>
      </c>
      <c r="D190" s="24" t="s">
        <v>194</v>
      </c>
      <c r="E190" s="25">
        <v>5000</v>
      </c>
      <c r="F190" s="24" t="s">
        <v>465</v>
      </c>
      <c r="G190" s="24" t="s">
        <v>17</v>
      </c>
      <c r="H190" s="24" t="s">
        <v>466</v>
      </c>
    </row>
    <row r="191" spans="1:8" x14ac:dyDescent="0.3">
      <c r="A191" s="2">
        <v>7700</v>
      </c>
      <c r="B191" s="28" t="s">
        <v>24</v>
      </c>
      <c r="C191" s="24" t="s">
        <v>557</v>
      </c>
      <c r="D191" s="24" t="s">
        <v>190</v>
      </c>
      <c r="E191" s="25">
        <v>598</v>
      </c>
      <c r="F191" s="24" t="s">
        <v>602</v>
      </c>
      <c r="G191" s="24" t="s">
        <v>27</v>
      </c>
      <c r="H191" s="24" t="s">
        <v>466</v>
      </c>
    </row>
    <row r="192" spans="1:8" x14ac:dyDescent="0.3">
      <c r="A192" s="2">
        <v>7700</v>
      </c>
      <c r="B192" s="28" t="s">
        <v>24</v>
      </c>
      <c r="C192" s="24" t="s">
        <v>557</v>
      </c>
      <c r="D192" s="24" t="s">
        <v>192</v>
      </c>
      <c r="E192" s="25">
        <v>1000</v>
      </c>
      <c r="F192" s="24" t="s">
        <v>602</v>
      </c>
      <c r="G192" s="24" t="s">
        <v>27</v>
      </c>
      <c r="H192" s="24" t="s">
        <v>466</v>
      </c>
    </row>
    <row r="193" spans="1:8" x14ac:dyDescent="0.3">
      <c r="A193" s="2">
        <v>7700</v>
      </c>
      <c r="B193" s="28" t="s">
        <v>24</v>
      </c>
      <c r="C193" s="24" t="s">
        <v>603</v>
      </c>
      <c r="D193" s="24" t="s">
        <v>196</v>
      </c>
      <c r="E193" s="25">
        <v>4455</v>
      </c>
      <c r="F193" s="24" t="s">
        <v>465</v>
      </c>
      <c r="G193" s="24" t="s">
        <v>17</v>
      </c>
      <c r="H193" s="24" t="s">
        <v>466</v>
      </c>
    </row>
    <row r="194" spans="1:8" x14ac:dyDescent="0.3">
      <c r="A194" s="2">
        <v>7700</v>
      </c>
      <c r="B194" s="28" t="s">
        <v>24</v>
      </c>
      <c r="C194" s="24" t="s">
        <v>558</v>
      </c>
      <c r="D194" s="24" t="s">
        <v>198</v>
      </c>
      <c r="E194" s="25">
        <v>3300</v>
      </c>
      <c r="F194" s="24" t="s">
        <v>465</v>
      </c>
      <c r="G194" s="24" t="s">
        <v>17</v>
      </c>
      <c r="H194" s="24" t="s">
        <v>466</v>
      </c>
    </row>
    <row r="195" spans="1:8" x14ac:dyDescent="0.3">
      <c r="A195" s="2">
        <v>7700</v>
      </c>
      <c r="B195" s="28" t="s">
        <v>24</v>
      </c>
      <c r="C195" s="24" t="s">
        <v>541</v>
      </c>
      <c r="D195" s="24" t="s">
        <v>200</v>
      </c>
      <c r="E195" s="25">
        <v>3870</v>
      </c>
      <c r="F195" s="24" t="s">
        <v>544</v>
      </c>
      <c r="G195" s="24" t="s">
        <v>62</v>
      </c>
      <c r="H195" s="24" t="s">
        <v>474</v>
      </c>
    </row>
    <row r="196" spans="1:8" x14ac:dyDescent="0.3">
      <c r="A196" s="2">
        <v>7700</v>
      </c>
      <c r="B196" s="28" t="s">
        <v>24</v>
      </c>
      <c r="C196" s="24" t="s">
        <v>541</v>
      </c>
      <c r="D196" s="24" t="s">
        <v>202</v>
      </c>
      <c r="E196" s="25">
        <v>3870</v>
      </c>
      <c r="F196" s="24" t="s">
        <v>544</v>
      </c>
      <c r="G196" s="24" t="s">
        <v>62</v>
      </c>
      <c r="H196" s="24" t="s">
        <v>474</v>
      </c>
    </row>
    <row r="197" spans="1:8" x14ac:dyDescent="0.3">
      <c r="A197" s="2">
        <v>7700</v>
      </c>
      <c r="B197" s="28" t="s">
        <v>24</v>
      </c>
      <c r="C197" s="24" t="s">
        <v>604</v>
      </c>
      <c r="D197" s="24" t="s">
        <v>204</v>
      </c>
      <c r="E197" s="25">
        <v>4000</v>
      </c>
      <c r="F197" s="24" t="s">
        <v>465</v>
      </c>
      <c r="G197" s="24" t="s">
        <v>17</v>
      </c>
      <c r="H197" s="24" t="s">
        <v>466</v>
      </c>
    </row>
    <row r="198" spans="1:8" x14ac:dyDescent="0.3">
      <c r="A198" s="2">
        <v>7700</v>
      </c>
      <c r="B198" s="28" t="s">
        <v>24</v>
      </c>
      <c r="C198" s="24" t="s">
        <v>605</v>
      </c>
      <c r="D198" s="24" t="s">
        <v>206</v>
      </c>
      <c r="E198" s="25">
        <v>77000</v>
      </c>
      <c r="F198" s="24" t="s">
        <v>544</v>
      </c>
      <c r="G198" s="24" t="s">
        <v>62</v>
      </c>
      <c r="H198" s="24" t="s">
        <v>474</v>
      </c>
    </row>
    <row r="199" spans="1:8" x14ac:dyDescent="0.3">
      <c r="A199" s="2">
        <v>7700</v>
      </c>
      <c r="B199" s="28" t="s">
        <v>24</v>
      </c>
      <c r="C199" s="24" t="s">
        <v>488</v>
      </c>
      <c r="D199" s="24" t="s">
        <v>208</v>
      </c>
      <c r="E199" s="25">
        <v>4510</v>
      </c>
      <c r="F199" s="24" t="s">
        <v>531</v>
      </c>
      <c r="G199" s="24" t="s">
        <v>20</v>
      </c>
      <c r="H199" s="24" t="s">
        <v>466</v>
      </c>
    </row>
    <row r="200" spans="1:8" x14ac:dyDescent="0.3">
      <c r="A200" s="2">
        <v>7700</v>
      </c>
      <c r="B200" s="28" t="s">
        <v>24</v>
      </c>
      <c r="C200" s="24" t="s">
        <v>606</v>
      </c>
      <c r="D200" s="24" t="s">
        <v>397</v>
      </c>
      <c r="E200" s="25">
        <v>5530</v>
      </c>
      <c r="F200" s="24" t="s">
        <v>531</v>
      </c>
      <c r="G200" s="24" t="s">
        <v>20</v>
      </c>
      <c r="H200" s="24" t="s">
        <v>466</v>
      </c>
    </row>
    <row r="201" spans="1:8" x14ac:dyDescent="0.3">
      <c r="A201" s="2">
        <v>7700</v>
      </c>
      <c r="B201" s="28" t="s">
        <v>24</v>
      </c>
      <c r="C201" s="24" t="s">
        <v>607</v>
      </c>
      <c r="D201" s="24" t="s">
        <v>608</v>
      </c>
      <c r="E201" s="25">
        <v>3789</v>
      </c>
      <c r="F201" s="24" t="s">
        <v>531</v>
      </c>
      <c r="G201" s="24" t="s">
        <v>20</v>
      </c>
      <c r="H201" s="24" t="s">
        <v>466</v>
      </c>
    </row>
    <row r="202" spans="1:8" x14ac:dyDescent="0.3">
      <c r="A202" s="2">
        <v>7770</v>
      </c>
      <c r="B202" s="28" t="s">
        <v>6</v>
      </c>
      <c r="C202" s="24" t="s">
        <v>609</v>
      </c>
      <c r="D202" s="24" t="s">
        <v>210</v>
      </c>
      <c r="E202" s="25">
        <v>43</v>
      </c>
      <c r="F202" s="24" t="s">
        <v>480</v>
      </c>
      <c r="G202" s="24" t="s">
        <v>3</v>
      </c>
      <c r="H202" s="24" t="s">
        <v>463</v>
      </c>
    </row>
    <row r="203" spans="1:8" x14ac:dyDescent="0.3">
      <c r="A203" s="2">
        <v>7770</v>
      </c>
      <c r="B203" s="28" t="s">
        <v>6</v>
      </c>
      <c r="C203" s="24" t="s">
        <v>431</v>
      </c>
      <c r="D203" s="24" t="s">
        <v>212</v>
      </c>
      <c r="E203" s="25">
        <v>109</v>
      </c>
      <c r="F203" s="24" t="s">
        <v>610</v>
      </c>
      <c r="G203" s="24" t="s">
        <v>7</v>
      </c>
      <c r="H203" s="24" t="s">
        <v>463</v>
      </c>
    </row>
    <row r="204" spans="1:8" x14ac:dyDescent="0.3">
      <c r="A204" s="2">
        <v>7770</v>
      </c>
      <c r="B204" s="28" t="s">
        <v>6</v>
      </c>
      <c r="C204" s="24" t="s">
        <v>558</v>
      </c>
      <c r="D204" s="24" t="s">
        <v>214</v>
      </c>
      <c r="E204" s="25">
        <v>18.5</v>
      </c>
      <c r="F204" s="24" t="s">
        <v>610</v>
      </c>
      <c r="G204" s="24" t="s">
        <v>7</v>
      </c>
      <c r="H204" s="24" t="s">
        <v>463</v>
      </c>
    </row>
    <row r="205" spans="1:8" x14ac:dyDescent="0.3">
      <c r="A205" s="2">
        <v>7770</v>
      </c>
      <c r="B205" s="28" t="s">
        <v>6</v>
      </c>
      <c r="C205" s="24" t="s">
        <v>611</v>
      </c>
      <c r="D205" s="24" t="s">
        <v>32</v>
      </c>
      <c r="E205" s="25">
        <v>300</v>
      </c>
      <c r="F205" s="24" t="s">
        <v>610</v>
      </c>
      <c r="G205" s="24" t="s">
        <v>7</v>
      </c>
      <c r="H205" s="24" t="s">
        <v>463</v>
      </c>
    </row>
    <row r="206" spans="1:8" x14ac:dyDescent="0.3">
      <c r="A206" s="2">
        <v>7770</v>
      </c>
      <c r="B206" s="28" t="s">
        <v>6</v>
      </c>
      <c r="C206" s="24" t="s">
        <v>612</v>
      </c>
      <c r="D206" s="24" t="s">
        <v>217</v>
      </c>
      <c r="E206" s="25">
        <v>120.5</v>
      </c>
      <c r="F206" s="24" t="s">
        <v>610</v>
      </c>
      <c r="G206" s="24" t="s">
        <v>7</v>
      </c>
      <c r="H206" s="24" t="s">
        <v>463</v>
      </c>
    </row>
    <row r="207" spans="1:8" x14ac:dyDescent="0.3">
      <c r="A207" s="2">
        <v>7770</v>
      </c>
      <c r="B207" s="28" t="s">
        <v>6</v>
      </c>
      <c r="C207" s="24" t="s">
        <v>472</v>
      </c>
      <c r="D207" s="24" t="s">
        <v>219</v>
      </c>
      <c r="E207" s="25">
        <v>83</v>
      </c>
      <c r="F207" s="24" t="s">
        <v>610</v>
      </c>
      <c r="G207" s="24" t="s">
        <v>7</v>
      </c>
      <c r="H207" s="24" t="s">
        <v>463</v>
      </c>
    </row>
    <row r="208" spans="1:8" x14ac:dyDescent="0.3">
      <c r="A208" s="2">
        <v>7770</v>
      </c>
      <c r="B208" s="28" t="s">
        <v>6</v>
      </c>
      <c r="C208" s="24" t="s">
        <v>486</v>
      </c>
      <c r="D208" s="24" t="s">
        <v>220</v>
      </c>
      <c r="E208" s="25">
        <v>15</v>
      </c>
      <c r="F208" s="24" t="s">
        <v>480</v>
      </c>
      <c r="G208" s="24" t="s">
        <v>3</v>
      </c>
      <c r="H208" s="24" t="s">
        <v>463</v>
      </c>
    </row>
    <row r="209" spans="1:8" x14ac:dyDescent="0.3">
      <c r="A209" s="2">
        <v>7770</v>
      </c>
      <c r="B209" s="28" t="s">
        <v>6</v>
      </c>
      <c r="C209" s="24" t="s">
        <v>487</v>
      </c>
      <c r="D209" s="24" t="s">
        <v>221</v>
      </c>
      <c r="E209" s="25">
        <v>58.75</v>
      </c>
      <c r="F209" s="24" t="s">
        <v>480</v>
      </c>
      <c r="G209" s="24" t="s">
        <v>3</v>
      </c>
      <c r="H209" s="24" t="s">
        <v>463</v>
      </c>
    </row>
    <row r="210" spans="1:8" x14ac:dyDescent="0.3">
      <c r="A210" s="2">
        <v>7770</v>
      </c>
      <c r="B210" s="28" t="s">
        <v>6</v>
      </c>
      <c r="C210" s="24" t="s">
        <v>604</v>
      </c>
      <c r="D210" s="24" t="s">
        <v>223</v>
      </c>
      <c r="E210" s="25">
        <v>90</v>
      </c>
      <c r="F210" s="24" t="s">
        <v>610</v>
      </c>
      <c r="G210" s="24" t="s">
        <v>7</v>
      </c>
      <c r="H210" s="24" t="s">
        <v>463</v>
      </c>
    </row>
    <row r="211" spans="1:8" x14ac:dyDescent="0.3">
      <c r="A211" s="2">
        <v>7770</v>
      </c>
      <c r="B211" s="28" t="s">
        <v>6</v>
      </c>
      <c r="C211" s="24" t="s">
        <v>613</v>
      </c>
      <c r="D211" s="24" t="s">
        <v>225</v>
      </c>
      <c r="E211" s="25">
        <v>50</v>
      </c>
      <c r="F211" s="24" t="s">
        <v>610</v>
      </c>
      <c r="G211" s="24" t="s">
        <v>7</v>
      </c>
      <c r="H211" s="24" t="s">
        <v>463</v>
      </c>
    </row>
    <row r="212" spans="1:8" x14ac:dyDescent="0.3">
      <c r="A212" s="2">
        <v>7770</v>
      </c>
      <c r="B212" s="28" t="s">
        <v>6</v>
      </c>
      <c r="C212" s="24" t="s">
        <v>488</v>
      </c>
      <c r="D212" s="24" t="s">
        <v>223</v>
      </c>
      <c r="E212" s="25">
        <v>90</v>
      </c>
      <c r="F212" s="24" t="s">
        <v>610</v>
      </c>
      <c r="G212" s="24" t="s">
        <v>7</v>
      </c>
      <c r="H212" s="24" t="s">
        <v>463</v>
      </c>
    </row>
    <row r="213" spans="1:8" x14ac:dyDescent="0.3">
      <c r="A213" s="2">
        <v>7770</v>
      </c>
      <c r="B213" s="28" t="s">
        <v>6</v>
      </c>
      <c r="C213" s="24" t="s">
        <v>505</v>
      </c>
      <c r="D213" s="24" t="s">
        <v>416</v>
      </c>
      <c r="E213" s="25">
        <v>36</v>
      </c>
      <c r="F213" s="24" t="s">
        <v>610</v>
      </c>
      <c r="G213" s="24" t="s">
        <v>7</v>
      </c>
      <c r="H213" s="24" t="s">
        <v>463</v>
      </c>
    </row>
    <row r="214" spans="1:8" x14ac:dyDescent="0.3">
      <c r="A214" s="2">
        <v>7770</v>
      </c>
      <c r="B214" s="28" t="s">
        <v>6</v>
      </c>
      <c r="C214" s="24" t="s">
        <v>489</v>
      </c>
      <c r="D214" s="24" t="s">
        <v>414</v>
      </c>
      <c r="E214" s="25">
        <v>85</v>
      </c>
      <c r="F214" s="24" t="s">
        <v>610</v>
      </c>
      <c r="G214" s="24" t="s">
        <v>7</v>
      </c>
      <c r="H214" s="24" t="s">
        <v>463</v>
      </c>
    </row>
    <row r="215" spans="1:8" x14ac:dyDescent="0.3">
      <c r="A215" s="2">
        <v>7770</v>
      </c>
      <c r="B215" s="28" t="s">
        <v>6</v>
      </c>
      <c r="C215" s="24" t="s">
        <v>490</v>
      </c>
      <c r="D215" s="24" t="s">
        <v>412</v>
      </c>
      <c r="E215" s="25">
        <v>69.5</v>
      </c>
      <c r="F215" s="24" t="s">
        <v>610</v>
      </c>
      <c r="G215" s="24" t="s">
        <v>7</v>
      </c>
      <c r="H215" s="24" t="s">
        <v>463</v>
      </c>
    </row>
    <row r="216" spans="1:8" x14ac:dyDescent="0.3">
      <c r="A216" s="2">
        <v>7770</v>
      </c>
      <c r="B216" s="28" t="s">
        <v>6</v>
      </c>
      <c r="C216" s="24" t="s">
        <v>614</v>
      </c>
      <c r="D216" s="24" t="s">
        <v>410</v>
      </c>
      <c r="E216" s="25">
        <v>89.5</v>
      </c>
      <c r="F216" s="24" t="s">
        <v>610</v>
      </c>
      <c r="G216" s="24" t="s">
        <v>7</v>
      </c>
      <c r="H216" s="24" t="s">
        <v>463</v>
      </c>
    </row>
    <row r="217" spans="1:8" x14ac:dyDescent="0.3">
      <c r="A217" s="2">
        <v>7770</v>
      </c>
      <c r="B217" s="28" t="s">
        <v>6</v>
      </c>
      <c r="C217" s="24" t="s">
        <v>615</v>
      </c>
      <c r="D217" s="24" t="s">
        <v>408</v>
      </c>
      <c r="E217" s="25">
        <v>42</v>
      </c>
      <c r="F217" s="24" t="s">
        <v>610</v>
      </c>
      <c r="G217" s="24" t="s">
        <v>7</v>
      </c>
      <c r="H217" s="24" t="s">
        <v>463</v>
      </c>
    </row>
    <row r="218" spans="1:8" x14ac:dyDescent="0.3">
      <c r="A218" s="2">
        <v>7770</v>
      </c>
      <c r="B218" s="28" t="s">
        <v>6</v>
      </c>
      <c r="C218" s="24" t="s">
        <v>452</v>
      </c>
      <c r="D218" s="24" t="s">
        <v>32</v>
      </c>
      <c r="E218" s="25">
        <v>300</v>
      </c>
      <c r="F218" s="24" t="s">
        <v>610</v>
      </c>
      <c r="G218" s="24" t="s">
        <v>7</v>
      </c>
      <c r="H218" s="24" t="s">
        <v>463</v>
      </c>
    </row>
    <row r="219" spans="1:8" x14ac:dyDescent="0.3">
      <c r="A219" s="2">
        <v>7770</v>
      </c>
      <c r="B219" s="28" t="s">
        <v>6</v>
      </c>
      <c r="C219" s="24" t="s">
        <v>616</v>
      </c>
      <c r="D219" s="24" t="s">
        <v>405</v>
      </c>
      <c r="E219" s="25">
        <v>107.5</v>
      </c>
      <c r="F219" s="24" t="s">
        <v>610</v>
      </c>
      <c r="G219" s="24" t="s">
        <v>7</v>
      </c>
      <c r="H219" s="24" t="s">
        <v>463</v>
      </c>
    </row>
    <row r="220" spans="1:8" x14ac:dyDescent="0.3">
      <c r="A220" s="2">
        <v>7770</v>
      </c>
      <c r="B220" s="28" t="s">
        <v>6</v>
      </c>
      <c r="C220" s="24" t="s">
        <v>581</v>
      </c>
      <c r="D220" s="24" t="s">
        <v>399</v>
      </c>
      <c r="E220" s="25">
        <v>30</v>
      </c>
      <c r="F220" s="24" t="s">
        <v>610</v>
      </c>
      <c r="G220" s="24" t="s">
        <v>7</v>
      </c>
      <c r="H220" s="24" t="s">
        <v>463</v>
      </c>
    </row>
    <row r="221" spans="1:8" x14ac:dyDescent="0.3">
      <c r="A221" s="2">
        <v>7770</v>
      </c>
      <c r="B221" s="28" t="s">
        <v>6</v>
      </c>
      <c r="C221" s="24" t="s">
        <v>454</v>
      </c>
      <c r="D221" s="24" t="s">
        <v>402</v>
      </c>
      <c r="E221" s="25">
        <v>36.75</v>
      </c>
      <c r="F221" s="24" t="s">
        <v>610</v>
      </c>
      <c r="G221" s="24" t="s">
        <v>7</v>
      </c>
      <c r="H221" s="24" t="s">
        <v>463</v>
      </c>
    </row>
    <row r="222" spans="1:8" x14ac:dyDescent="0.3">
      <c r="A222" s="2">
        <v>7770</v>
      </c>
      <c r="B222" s="28" t="s">
        <v>6</v>
      </c>
      <c r="C222" s="24" t="s">
        <v>532</v>
      </c>
      <c r="D222" s="24" t="s">
        <v>401</v>
      </c>
      <c r="E222" s="25">
        <v>154.5</v>
      </c>
      <c r="F222" s="24" t="s">
        <v>610</v>
      </c>
      <c r="G222" s="24" t="s">
        <v>7</v>
      </c>
      <c r="H222" s="24" t="s">
        <v>463</v>
      </c>
    </row>
    <row r="223" spans="1:8" x14ac:dyDescent="0.3">
      <c r="A223" s="2">
        <v>7770</v>
      </c>
      <c r="B223" s="28" t="s">
        <v>6</v>
      </c>
      <c r="C223" s="24" t="s">
        <v>617</v>
      </c>
      <c r="D223" s="24" t="s">
        <v>399</v>
      </c>
      <c r="E223" s="25">
        <v>27</v>
      </c>
      <c r="F223" s="24" t="s">
        <v>480</v>
      </c>
      <c r="G223" s="24" t="s">
        <v>3</v>
      </c>
      <c r="H223" s="24" t="s">
        <v>463</v>
      </c>
    </row>
    <row r="224" spans="1:8" x14ac:dyDescent="0.3">
      <c r="A224" s="2">
        <v>7770</v>
      </c>
      <c r="B224" s="28" t="s">
        <v>6</v>
      </c>
      <c r="C224" s="24" t="s">
        <v>494</v>
      </c>
      <c r="D224" s="24" t="s">
        <v>618</v>
      </c>
      <c r="E224" s="25">
        <v>121</v>
      </c>
      <c r="F224" s="24" t="s">
        <v>610</v>
      </c>
      <c r="G224" s="24" t="s">
        <v>7</v>
      </c>
      <c r="H224" s="24" t="s">
        <v>463</v>
      </c>
    </row>
    <row r="225" spans="1:8" x14ac:dyDescent="0.3">
      <c r="A225" s="2">
        <v>7770</v>
      </c>
      <c r="B225" s="28" t="s">
        <v>6</v>
      </c>
      <c r="C225" s="24" t="s">
        <v>619</v>
      </c>
      <c r="D225" s="24" t="s">
        <v>620</v>
      </c>
      <c r="E225" s="25">
        <v>73.5</v>
      </c>
      <c r="F225" s="24" t="s">
        <v>610</v>
      </c>
      <c r="G225" s="24" t="s">
        <v>7</v>
      </c>
      <c r="H225" s="24" t="s">
        <v>463</v>
      </c>
    </row>
    <row r="226" spans="1:8" x14ac:dyDescent="0.3">
      <c r="A226" s="2">
        <v>7770</v>
      </c>
      <c r="B226" s="28" t="s">
        <v>6</v>
      </c>
      <c r="C226" s="24" t="s">
        <v>621</v>
      </c>
      <c r="D226" s="24" t="s">
        <v>622</v>
      </c>
      <c r="E226" s="25">
        <v>87.5</v>
      </c>
      <c r="F226" s="24" t="s">
        <v>610</v>
      </c>
      <c r="G226" s="24" t="s">
        <v>7</v>
      </c>
      <c r="H226" s="24" t="s">
        <v>463</v>
      </c>
    </row>
    <row r="227" spans="1:8" x14ac:dyDescent="0.3">
      <c r="A227" s="2">
        <v>7770</v>
      </c>
      <c r="B227" s="28" t="s">
        <v>6</v>
      </c>
      <c r="C227" s="24" t="s">
        <v>436</v>
      </c>
      <c r="D227" s="24" t="s">
        <v>399</v>
      </c>
      <c r="E227" s="25">
        <v>47</v>
      </c>
      <c r="F227" s="24" t="s">
        <v>610</v>
      </c>
      <c r="G227" s="24" t="s">
        <v>7</v>
      </c>
      <c r="H227" s="24" t="s">
        <v>463</v>
      </c>
    </row>
    <row r="228" spans="1:8" x14ac:dyDescent="0.3">
      <c r="A228" s="2">
        <v>7770</v>
      </c>
      <c r="B228" s="28" t="s">
        <v>6</v>
      </c>
      <c r="C228" s="24" t="s">
        <v>623</v>
      </c>
      <c r="D228" s="24" t="s">
        <v>624</v>
      </c>
      <c r="E228" s="25">
        <v>92</v>
      </c>
      <c r="F228" s="24" t="s">
        <v>610</v>
      </c>
      <c r="G228" s="24" t="s">
        <v>7</v>
      </c>
      <c r="H228" s="24" t="s">
        <v>463</v>
      </c>
    </row>
    <row r="229" spans="1:8" x14ac:dyDescent="0.3">
      <c r="A229" s="2">
        <v>7770</v>
      </c>
      <c r="B229" s="28" t="s">
        <v>6</v>
      </c>
      <c r="C229" s="24" t="s">
        <v>484</v>
      </c>
      <c r="D229" s="24" t="s">
        <v>399</v>
      </c>
      <c r="E229" s="25">
        <v>27</v>
      </c>
      <c r="F229" s="24" t="s">
        <v>610</v>
      </c>
      <c r="G229" s="24" t="s">
        <v>7</v>
      </c>
      <c r="H229" s="24" t="s">
        <v>463</v>
      </c>
    </row>
    <row r="230" spans="1:8" x14ac:dyDescent="0.3">
      <c r="A230" s="2">
        <v>7770</v>
      </c>
      <c r="B230" s="28" t="s">
        <v>6</v>
      </c>
      <c r="C230" s="24" t="s">
        <v>503</v>
      </c>
      <c r="D230" s="24" t="s">
        <v>625</v>
      </c>
      <c r="E230" s="25">
        <v>99.5</v>
      </c>
      <c r="F230" s="24" t="s">
        <v>610</v>
      </c>
      <c r="G230" s="24" t="s">
        <v>7</v>
      </c>
      <c r="H230" s="24" t="s">
        <v>463</v>
      </c>
    </row>
    <row r="231" spans="1:8" x14ac:dyDescent="0.3">
      <c r="E231" s="25">
        <f>SUM(E2:E230)</f>
        <v>170605.61999999982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A6E0-6B2B-4214-87FB-25121DD81690}">
  <dimension ref="A1:D6"/>
  <sheetViews>
    <sheetView workbookViewId="0">
      <selection activeCell="C16" sqref="C16"/>
    </sheetView>
  </sheetViews>
  <sheetFormatPr baseColWidth="10" defaultRowHeight="14.4" x14ac:dyDescent="0.3"/>
  <cols>
    <col min="1" max="1" width="7.33203125" style="1" customWidth="1"/>
    <col min="2" max="2" width="44.77734375" customWidth="1"/>
    <col min="3" max="3" width="11.5546875" style="3"/>
    <col min="4" max="4" width="9.21875" style="5" customWidth="1"/>
  </cols>
  <sheetData>
    <row r="1" spans="1:4" x14ac:dyDescent="0.3">
      <c r="A1" s="1" t="s">
        <v>33</v>
      </c>
      <c r="B1" t="s">
        <v>38</v>
      </c>
      <c r="C1" s="3" t="s">
        <v>36</v>
      </c>
      <c r="D1" s="4" t="s">
        <v>37</v>
      </c>
    </row>
    <row r="2" spans="1:4" x14ac:dyDescent="0.3">
      <c r="A2" s="1">
        <v>80158</v>
      </c>
      <c r="B2" t="s">
        <v>631</v>
      </c>
      <c r="C2" s="3">
        <v>46020</v>
      </c>
      <c r="D2" s="5">
        <v>293.75</v>
      </c>
    </row>
    <row r="3" spans="1:4" x14ac:dyDescent="0.3">
      <c r="A3" s="1">
        <v>60115</v>
      </c>
      <c r="B3" t="s">
        <v>632</v>
      </c>
      <c r="C3" s="3">
        <v>45987</v>
      </c>
      <c r="D3" s="5">
        <v>1058</v>
      </c>
    </row>
    <row r="4" spans="1:4" x14ac:dyDescent="0.3">
      <c r="A4" s="1">
        <v>60115</v>
      </c>
      <c r="B4" t="s">
        <v>633</v>
      </c>
      <c r="C4" s="3">
        <v>45987</v>
      </c>
      <c r="D4" s="5">
        <v>3242</v>
      </c>
    </row>
    <row r="5" spans="1:4" x14ac:dyDescent="0.3">
      <c r="A5" s="1">
        <v>80140</v>
      </c>
      <c r="B5" t="s">
        <v>634</v>
      </c>
      <c r="C5" s="3">
        <v>45978</v>
      </c>
      <c r="D5" s="30">
        <v>4780</v>
      </c>
    </row>
    <row r="6" spans="1:4" x14ac:dyDescent="0.3">
      <c r="D6" s="5">
        <f>SUM(D2:D5)</f>
        <v>9373.75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BD98-5360-446C-869C-A54948CCEDE8}">
  <dimension ref="A1:D10"/>
  <sheetViews>
    <sheetView workbookViewId="0">
      <selection activeCell="B14" sqref="B14"/>
    </sheetView>
  </sheetViews>
  <sheetFormatPr baseColWidth="10" defaultRowHeight="14.4" x14ac:dyDescent="0.3"/>
  <cols>
    <col min="1" max="1" width="8.44140625" customWidth="1"/>
    <col min="2" max="2" width="25.109375" customWidth="1"/>
    <col min="4" max="4" width="17" customWidth="1"/>
  </cols>
  <sheetData>
    <row r="1" spans="1:4" ht="22.2" x14ac:dyDescent="0.45">
      <c r="A1" s="31" t="s">
        <v>635</v>
      </c>
      <c r="C1" s="32"/>
    </row>
    <row r="2" spans="1:4" ht="19.8" x14ac:dyDescent="0.4">
      <c r="A2" s="33" t="s">
        <v>636</v>
      </c>
      <c r="C2" s="32"/>
    </row>
    <row r="3" spans="1:4" x14ac:dyDescent="0.3">
      <c r="A3" s="34" t="s">
        <v>637</v>
      </c>
      <c r="C3" s="32"/>
    </row>
    <row r="4" spans="1:4" x14ac:dyDescent="0.3">
      <c r="C4" s="32"/>
    </row>
    <row r="5" spans="1:4" x14ac:dyDescent="0.3">
      <c r="A5" s="1" t="s">
        <v>638</v>
      </c>
      <c r="B5" t="s">
        <v>639</v>
      </c>
      <c r="C5" s="32" t="s">
        <v>640</v>
      </c>
    </row>
    <row r="6" spans="1:4" x14ac:dyDescent="0.3">
      <c r="A6" s="1">
        <v>200005</v>
      </c>
      <c r="B6" t="s">
        <v>641</v>
      </c>
      <c r="C6" s="32">
        <v>-19675</v>
      </c>
      <c r="D6" s="36" t="s">
        <v>646</v>
      </c>
    </row>
    <row r="7" spans="1:4" x14ac:dyDescent="0.3">
      <c r="A7" s="1">
        <v>200034</v>
      </c>
      <c r="B7" t="s">
        <v>642</v>
      </c>
      <c r="C7" s="32">
        <v>-7768.75</v>
      </c>
      <c r="D7" s="36" t="s">
        <v>645</v>
      </c>
    </row>
    <row r="8" spans="1:4" x14ac:dyDescent="0.3">
      <c r="A8" s="1">
        <v>200003</v>
      </c>
      <c r="B8" t="s">
        <v>643</v>
      </c>
      <c r="C8" s="32">
        <v>-61.25</v>
      </c>
    </row>
    <row r="9" spans="1:4" x14ac:dyDescent="0.3">
      <c r="C9" s="32"/>
    </row>
    <row r="10" spans="1:4" x14ac:dyDescent="0.3">
      <c r="A10" s="34" t="s">
        <v>644</v>
      </c>
      <c r="B10" s="34"/>
      <c r="C10" s="35">
        <v>-27505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Resultat</vt:lpstr>
      <vt:lpstr>Hovedbok jan-apr</vt:lpstr>
      <vt:lpstr>Hovedbok jan-20sept</vt:lpstr>
      <vt:lpstr>Hovedbok 2025</vt:lpstr>
      <vt:lpstr>Betalt 2025 for 2026</vt:lpstr>
      <vt:lpstr>Leverandørgjeld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Kühle-Gotovac</dc:creator>
  <cp:lastModifiedBy>Dag Kühle-Gotovac</cp:lastModifiedBy>
  <dcterms:created xsi:type="dcterms:W3CDTF">2025-01-10T14:09:11Z</dcterms:created>
  <dcterms:modified xsi:type="dcterms:W3CDTF">2026-01-25T16:32:58Z</dcterms:modified>
</cp:coreProperties>
</file>